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65" activeTab="0"/>
  </bookViews>
  <sheets>
    <sheet name="PC-Version" sheetId="1" r:id="rId1"/>
  </sheets>
  <definedNames>
    <definedName name="_xlnm.Print_Area" localSheetId="0">'PC-Version'!$A$1:$BD$157</definedName>
  </definedNames>
  <calcPr fullCalcOnLoad="1"/>
</workbook>
</file>

<file path=xl/sharedStrings.xml><?xml version="1.0" encoding="utf-8"?>
<sst xmlns="http://schemas.openxmlformats.org/spreadsheetml/2006/main" count="538" uniqueCount="94">
  <si>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</si>
  <si>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</si>
  <si>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</si>
  <si>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</si>
  <si>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</si>
  <si>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</si>
  <si>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</si>
  <si>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</si>
  <si>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</si>
  <si>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</si>
  <si>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</si>
  <si>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</si>
  <si>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</si>
  <si>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</si>
  <si>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</si>
  <si>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</si>
  <si>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</si>
  <si>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</si>
  <si>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</si>
  <si>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</si>
  <si>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</si>
  <si>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</si>
  <si>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</si>
  <si>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</si>
  <si>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</si>
  <si>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</si>
  <si>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</si>
  <si>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</si>
  <si>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</si>
  <si>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</si>
  <si>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</si>
  <si>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</si>
  <si>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Grp. 3.</t>
  </si>
  <si>
    <t>LOGO</t>
  </si>
  <si>
    <t>5.</t>
  </si>
  <si>
    <t>VII. Platzierungen</t>
  </si>
  <si>
    <t>IV. Viertelfinale</t>
  </si>
  <si>
    <t>1. Viertelfinale</t>
  </si>
  <si>
    <t>2. Viertelfinale</t>
  </si>
  <si>
    <t>3. Viertelfinale</t>
  </si>
  <si>
    <t>4. Viertelfinale</t>
  </si>
  <si>
    <t>1. Halbfinale</t>
  </si>
  <si>
    <t>2. Halbfinale</t>
  </si>
  <si>
    <t>Spiel um Platz 3</t>
  </si>
  <si>
    <t>Finale</t>
  </si>
  <si>
    <t>Grp. 2.</t>
  </si>
  <si>
    <t>Grp. 1.</t>
  </si>
  <si>
    <t>V. Halbfinale</t>
  </si>
  <si>
    <t>VI. Finale</t>
  </si>
  <si>
    <t xml:space="preserve">Platz </t>
  </si>
  <si>
    <t>Platz</t>
  </si>
  <si>
    <t>Samstag</t>
  </si>
  <si>
    <t>6.</t>
  </si>
  <si>
    <t>BW Westfalia Langenbochum</t>
  </si>
  <si>
    <r>
      <t>Fußball Hallenurnier für - E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2"/>
      </rPr>
      <t>- Junioren</t>
    </r>
    <r>
      <rPr>
        <sz val="12"/>
        <rFont val="Arial"/>
        <family val="0"/>
      </rPr>
      <t xml:space="preserve"> - Mannschaften</t>
    </r>
  </si>
  <si>
    <t xml:space="preserve">in der Rosa Parks Gesamtschule in Herten </t>
  </si>
  <si>
    <t>BW Westfalia Langenbochum 1</t>
  </si>
  <si>
    <t>BW Westfalia Langenbochum 2</t>
  </si>
  <si>
    <t>FSV Mainz 05</t>
  </si>
  <si>
    <t>SV Vestia Disteln</t>
  </si>
  <si>
    <t>FC Masny ( F )</t>
  </si>
  <si>
    <t>RJO Brabant United ( NL )</t>
  </si>
  <si>
    <t>FC Viktoria 1889 Berlin</t>
  </si>
  <si>
    <t>Tennis Borussia Berlin</t>
  </si>
  <si>
    <t>Hertha 03 Zehlendorf</t>
  </si>
  <si>
    <t>SG Wattenscheid 09</t>
  </si>
  <si>
    <t>RW Essen</t>
  </si>
  <si>
    <t>Concordia Schneeberg</t>
  </si>
  <si>
    <t>RW Oberhausen</t>
  </si>
  <si>
    <t>SC Fortuna Köln</t>
  </si>
  <si>
    <t>BV Westfalia Wickede 1910</t>
  </si>
  <si>
    <t>FSV Neunkirchen Seelscheid</t>
  </si>
  <si>
    <t>Akademia Pilkarska Zuri Football ( PL )</t>
  </si>
  <si>
    <t>Westfalia Herne</t>
  </si>
  <si>
    <t>Westfalia Wickede</t>
  </si>
  <si>
    <t>Fortuna Köln</t>
  </si>
  <si>
    <t>TB Berlin</t>
  </si>
  <si>
    <t>Sieger Spiel 46</t>
  </si>
  <si>
    <t>Sieger Spiel 48</t>
  </si>
  <si>
    <t>Sieger Spiel 47</t>
  </si>
  <si>
    <t>Sieger Spiel 49</t>
  </si>
  <si>
    <t>Verlierer Spiel 50</t>
  </si>
  <si>
    <t>Verlierer Spiel 51</t>
  </si>
  <si>
    <t>Sieger Spiel 50</t>
  </si>
  <si>
    <t>Sieger Spiel 51</t>
  </si>
  <si>
    <t>n.N</t>
  </si>
  <si>
    <t>Zweitbester Dritter</t>
  </si>
  <si>
    <t>Zweitbester Gruppe A</t>
  </si>
  <si>
    <t>Bester Gruppe A</t>
  </si>
  <si>
    <t>Bester Gruppe C</t>
  </si>
  <si>
    <t>Bester Gruppe B</t>
  </si>
  <si>
    <t>Bester Dritter</t>
  </si>
  <si>
    <t>Zwetbester Gruppe B</t>
  </si>
  <si>
    <t>Zweitbester Gruppe 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</si>
</sst>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vertical="center"/>
    </xf>
    <xf numFmtId="0" fontId="7" fillId="33" borderId="49" xfId="0" applyFont="1" applyFill="1" applyBorder="1" applyAlignment="1">
      <alignment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7" fillId="34" borderId="52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174" fontId="0" fillId="0" borderId="56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57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7" fillId="34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50" xfId="0" applyFont="1" applyBorder="1" applyAlignment="1" applyProtection="1">
      <alignment horizontal="left" vertical="center"/>
      <protection hidden="1"/>
    </xf>
    <xf numFmtId="0" fontId="7" fillId="35" borderId="49" xfId="0" applyFont="1" applyFill="1" applyBorder="1" applyAlignment="1">
      <alignment horizontal="center" vertical="center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left" vertical="center"/>
      <protection hidden="1"/>
    </xf>
    <xf numFmtId="0" fontId="11" fillId="0" borderId="59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58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0" fillId="0" borderId="36" xfId="0" applyFont="1" applyFill="1" applyBorder="1" applyAlignment="1">
      <alignment horizontal="left" vertical="center"/>
    </xf>
    <xf numFmtId="0" fontId="7" fillId="36" borderId="52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97</xdr:row>
      <xdr:rowOff>28575</xdr:rowOff>
    </xdr:from>
    <xdr:to>
      <xdr:col>54</xdr:col>
      <xdr:colOff>38100</xdr:colOff>
      <xdr:row>100</xdr:row>
      <xdr:rowOff>0</xdr:rowOff>
    </xdr:to>
    <xdr:pic>
      <xdr:nvPicPr>
        <xdr:cNvPr id="1" name="Command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24425" y="1785937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47625</xdr:colOff>
      <xdr:row>0</xdr:row>
      <xdr:rowOff>85725</xdr:rowOff>
    </xdr:from>
    <xdr:to>
      <xdr:col>55</xdr:col>
      <xdr:colOff>38100</xdr:colOff>
      <xdr:row>8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85725"/>
          <a:ext cx="15906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56"/>
  <sheetViews>
    <sheetView showGridLines="0" tabSelected="1" zoomScale="112" zoomScaleNormal="112" zoomScalePageLayoutView="0" workbookViewId="0" topLeftCell="A130">
      <selection activeCell="AZ147" sqref="AZ147:BA148"/>
    </sheetView>
  </sheetViews>
  <sheetFormatPr defaultColWidth="1.7109375" defaultRowHeight="12.75"/>
  <cols>
    <col min="1" max="55" width="1.7109375" style="0" customWidth="1"/>
    <col min="56" max="56" width="1.7109375" style="49" customWidth="1"/>
    <col min="57" max="57" width="2.7109375" style="50" bestFit="1" customWidth="1"/>
    <col min="58" max="58" width="2.8515625" style="50" hidden="1" customWidth="1"/>
    <col min="59" max="59" width="2.140625" style="50" hidden="1" customWidth="1"/>
    <col min="60" max="60" width="2.8515625" style="50" hidden="1" customWidth="1"/>
    <col min="61" max="72" width="1.7109375" style="50" hidden="1" customWidth="1"/>
    <col min="73" max="73" width="1.7109375" style="50" customWidth="1"/>
    <col min="74" max="74" width="2.8515625" style="51" bestFit="1" customWidth="1"/>
    <col min="75" max="75" width="1.7109375" style="51" customWidth="1"/>
    <col min="76" max="76" width="1.7109375" style="50" customWidth="1"/>
    <col min="77" max="77" width="12.28125" style="50" bestFit="1" customWidth="1"/>
    <col min="78" max="78" width="5.00390625" style="50" bestFit="1" customWidth="1"/>
    <col min="79" max="79" width="2.8515625" style="50" bestFit="1" customWidth="1"/>
    <col min="80" max="80" width="2.00390625" style="50" bestFit="1" customWidth="1"/>
    <col min="81" max="81" width="2.8515625" style="52" bestFit="1" customWidth="1"/>
    <col min="82" max="82" width="5.421875" style="52" bestFit="1" customWidth="1"/>
    <col min="83" max="84" width="1.7109375" style="52" customWidth="1"/>
    <col min="85" max="90" width="1.7109375" style="49" customWidth="1"/>
    <col min="91" max="116" width="1.7109375" style="37" customWidth="1"/>
  </cols>
  <sheetData>
    <row r="1" spans="91:116" ht="7.5" customHeight="1"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</row>
    <row r="2" spans="1:116" ht="33" customHeight="1">
      <c r="A2" s="228" t="s">
        <v>53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R2" s="25"/>
      <c r="AS2" s="26"/>
      <c r="AT2" s="26"/>
      <c r="AU2" s="26"/>
      <c r="AV2" s="26"/>
      <c r="AW2" s="26"/>
      <c r="AX2" s="26"/>
      <c r="AY2" s="26"/>
      <c r="AZ2" s="26"/>
      <c r="BA2" s="26"/>
      <c r="BB2" s="2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</row>
    <row r="3" spans="1:90" s="14" customFormat="1" ht="27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R3" s="28"/>
      <c r="AS3" s="29"/>
      <c r="AT3" s="29" t="s">
        <v>33</v>
      </c>
      <c r="AU3" s="29"/>
      <c r="AW3" s="29"/>
      <c r="AX3" s="29"/>
      <c r="AY3" s="29"/>
      <c r="AZ3" s="29"/>
      <c r="BA3" s="29"/>
      <c r="BB3" s="30"/>
      <c r="BD3" s="53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5"/>
      <c r="BW3" s="55"/>
      <c r="BX3" s="54"/>
      <c r="BY3" s="54"/>
      <c r="BZ3" s="54"/>
      <c r="CA3" s="54"/>
      <c r="CB3" s="54"/>
      <c r="CC3" s="56"/>
      <c r="CD3" s="56"/>
      <c r="CE3" s="56"/>
      <c r="CF3" s="56"/>
      <c r="CG3" s="53"/>
      <c r="CH3" s="53"/>
      <c r="CI3" s="53"/>
      <c r="CJ3" s="53"/>
      <c r="CK3" s="53"/>
      <c r="CL3" s="53"/>
    </row>
    <row r="4" spans="1:90" s="2" customFormat="1" ht="15.75">
      <c r="A4" s="235" t="s">
        <v>54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R4" s="31"/>
      <c r="AS4" s="32"/>
      <c r="AT4" s="32"/>
      <c r="AU4" s="32"/>
      <c r="AV4" s="32"/>
      <c r="AW4" s="32"/>
      <c r="AX4" s="32"/>
      <c r="AY4" s="32"/>
      <c r="AZ4" s="32"/>
      <c r="BA4" s="32"/>
      <c r="BB4" s="33"/>
      <c r="BD4" s="57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9"/>
      <c r="BW4" s="59"/>
      <c r="BX4" s="58"/>
      <c r="BY4" s="58"/>
      <c r="BZ4" s="58"/>
      <c r="CA4" s="58"/>
      <c r="CB4" s="58"/>
      <c r="CC4" s="60"/>
      <c r="CD4" s="60"/>
      <c r="CE4" s="60"/>
      <c r="CF4" s="60"/>
      <c r="CG4" s="57"/>
      <c r="CH4" s="57"/>
      <c r="CI4" s="57"/>
      <c r="CJ4" s="57"/>
      <c r="CK4" s="57"/>
      <c r="CL4" s="57"/>
    </row>
    <row r="5" spans="44:90" s="2" customFormat="1" ht="6" customHeight="1">
      <c r="AR5" s="31"/>
      <c r="AS5" s="32"/>
      <c r="AT5" s="32"/>
      <c r="AU5" s="32"/>
      <c r="AV5" s="32"/>
      <c r="AW5" s="32"/>
      <c r="AX5" s="32"/>
      <c r="AY5" s="32"/>
      <c r="AZ5" s="32"/>
      <c r="BA5" s="32"/>
      <c r="BB5" s="33"/>
      <c r="BD5" s="57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9"/>
      <c r="BW5" s="59"/>
      <c r="BX5" s="58"/>
      <c r="BY5" s="58"/>
      <c r="BZ5" s="58"/>
      <c r="CA5" s="58"/>
      <c r="CB5" s="58"/>
      <c r="CC5" s="60"/>
      <c r="CD5" s="60"/>
      <c r="CE5" s="60"/>
      <c r="CF5" s="60"/>
      <c r="CG5" s="57"/>
      <c r="CH5" s="57"/>
      <c r="CI5" s="57"/>
      <c r="CJ5" s="57"/>
      <c r="CK5" s="57"/>
      <c r="CL5" s="57"/>
    </row>
    <row r="6" spans="12:90" s="2" customFormat="1" ht="15.75">
      <c r="L6" s="3" t="s">
        <v>0</v>
      </c>
      <c r="M6" s="232" t="s">
        <v>51</v>
      </c>
      <c r="N6" s="232"/>
      <c r="O6" s="232"/>
      <c r="P6" s="232"/>
      <c r="Q6" s="232"/>
      <c r="R6" s="232"/>
      <c r="S6" s="232"/>
      <c r="T6" s="232"/>
      <c r="U6" s="2" t="s">
        <v>1</v>
      </c>
      <c r="Y6" s="233">
        <v>42007</v>
      </c>
      <c r="Z6" s="233"/>
      <c r="AA6" s="233"/>
      <c r="AB6" s="233"/>
      <c r="AC6" s="233"/>
      <c r="AD6" s="233"/>
      <c r="AE6" s="233"/>
      <c r="AF6" s="233"/>
      <c r="AR6" s="31"/>
      <c r="AS6" s="32"/>
      <c r="AT6" s="32"/>
      <c r="AU6" s="32"/>
      <c r="AV6" s="32"/>
      <c r="AW6" s="32"/>
      <c r="AX6" s="32"/>
      <c r="AY6" s="32"/>
      <c r="AZ6" s="32"/>
      <c r="BA6" s="32"/>
      <c r="BB6" s="33"/>
      <c r="BD6" s="57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/>
      <c r="BW6" s="59"/>
      <c r="BX6" s="58"/>
      <c r="BY6" s="58"/>
      <c r="BZ6" s="58"/>
      <c r="CA6" s="58"/>
      <c r="CB6" s="58"/>
      <c r="CC6" s="60"/>
      <c r="CD6" s="60"/>
      <c r="CE6" s="60"/>
      <c r="CF6" s="60"/>
      <c r="CG6" s="57"/>
      <c r="CH6" s="57"/>
      <c r="CI6" s="57"/>
      <c r="CJ6" s="57"/>
      <c r="CK6" s="57"/>
      <c r="CL6" s="57"/>
    </row>
    <row r="7" spans="44:90" s="2" customFormat="1" ht="6" customHeight="1">
      <c r="AR7" s="31"/>
      <c r="AS7" s="32"/>
      <c r="AT7" s="32"/>
      <c r="AU7" s="32"/>
      <c r="AV7" s="32"/>
      <c r="AW7" s="32"/>
      <c r="AX7" s="32"/>
      <c r="AY7" s="32"/>
      <c r="AZ7" s="32"/>
      <c r="BA7" s="32"/>
      <c r="BB7" s="33"/>
      <c r="BD7" s="57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9"/>
      <c r="BW7" s="59"/>
      <c r="BX7" s="58"/>
      <c r="BY7" s="58"/>
      <c r="BZ7" s="58"/>
      <c r="CA7" s="58"/>
      <c r="CB7" s="58"/>
      <c r="CC7" s="60"/>
      <c r="CD7" s="60"/>
      <c r="CE7" s="60"/>
      <c r="CF7" s="60"/>
      <c r="CG7" s="57"/>
      <c r="CH7" s="57"/>
      <c r="CI7" s="57"/>
      <c r="CJ7" s="57"/>
      <c r="CK7" s="57"/>
      <c r="CL7" s="57"/>
    </row>
    <row r="8" spans="2:90" s="2" customFormat="1" ht="15">
      <c r="B8" s="234" t="s">
        <v>55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R8" s="34"/>
      <c r="AS8" s="35"/>
      <c r="AT8" s="35"/>
      <c r="AU8" s="35"/>
      <c r="AV8" s="35"/>
      <c r="AW8" s="35"/>
      <c r="AX8" s="35"/>
      <c r="AY8" s="35"/>
      <c r="AZ8" s="35"/>
      <c r="BA8" s="35"/>
      <c r="BB8" s="36"/>
      <c r="BD8" s="57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9"/>
      <c r="BW8" s="59"/>
      <c r="BX8" s="58"/>
      <c r="BY8" s="58"/>
      <c r="BZ8" s="58"/>
      <c r="CA8" s="58"/>
      <c r="CB8" s="58"/>
      <c r="CC8" s="60"/>
      <c r="CD8" s="60"/>
      <c r="CE8" s="60"/>
      <c r="CF8" s="60"/>
      <c r="CG8" s="57"/>
      <c r="CH8" s="57"/>
      <c r="CI8" s="57"/>
      <c r="CJ8" s="57"/>
      <c r="CK8" s="57"/>
      <c r="CL8" s="57"/>
    </row>
    <row r="9" spans="56:90" s="2" customFormat="1" ht="6" customHeight="1">
      <c r="BD9" s="57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9"/>
      <c r="BW9" s="59"/>
      <c r="BX9" s="58"/>
      <c r="BY9" s="58"/>
      <c r="BZ9" s="58"/>
      <c r="CA9" s="58"/>
      <c r="CB9" s="58"/>
      <c r="CC9" s="60"/>
      <c r="CD9" s="60"/>
      <c r="CE9" s="60"/>
      <c r="CF9" s="60"/>
      <c r="CG9" s="57"/>
      <c r="CH9" s="57"/>
      <c r="CI9" s="57"/>
      <c r="CJ9" s="57"/>
      <c r="CK9" s="57"/>
      <c r="CL9" s="57"/>
    </row>
    <row r="10" spans="7:90" s="2" customFormat="1" ht="15.75">
      <c r="G10" s="6" t="s">
        <v>2</v>
      </c>
      <c r="H10" s="192">
        <v>0.375</v>
      </c>
      <c r="I10" s="192"/>
      <c r="J10" s="192"/>
      <c r="K10" s="192"/>
      <c r="L10" s="192"/>
      <c r="M10" s="7" t="s">
        <v>3</v>
      </c>
      <c r="T10" s="6" t="s">
        <v>4</v>
      </c>
      <c r="U10" s="191">
        <v>1</v>
      </c>
      <c r="V10" s="191"/>
      <c r="W10" s="19" t="s">
        <v>29</v>
      </c>
      <c r="X10" s="190">
        <v>0.005555555555555556</v>
      </c>
      <c r="Y10" s="190"/>
      <c r="Z10" s="190"/>
      <c r="AA10" s="190"/>
      <c r="AB10" s="190"/>
      <c r="AC10" s="7" t="s">
        <v>5</v>
      </c>
      <c r="AK10" s="6" t="s">
        <v>6</v>
      </c>
      <c r="AL10" s="190">
        <v>0.0020833333333333333</v>
      </c>
      <c r="AM10" s="190"/>
      <c r="AN10" s="190"/>
      <c r="AO10" s="190"/>
      <c r="AP10" s="190"/>
      <c r="AQ10" s="7" t="s">
        <v>5</v>
      </c>
      <c r="BD10" s="57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9"/>
      <c r="BW10" s="59"/>
      <c r="BX10" s="58"/>
      <c r="BY10" s="58"/>
      <c r="BZ10" s="58"/>
      <c r="CA10" s="58"/>
      <c r="CB10" s="58"/>
      <c r="CC10" s="60"/>
      <c r="CD10" s="60"/>
      <c r="CE10" s="60"/>
      <c r="CF10" s="60"/>
      <c r="CG10" s="57"/>
      <c r="CH10" s="57"/>
      <c r="CI10" s="57"/>
      <c r="CJ10" s="57"/>
      <c r="CK10" s="57"/>
      <c r="CL10" s="57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229" t="s">
        <v>12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E15" s="229" t="s">
        <v>13</v>
      </c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1"/>
    </row>
    <row r="16" spans="2:55" ht="15">
      <c r="B16" s="179" t="s">
        <v>8</v>
      </c>
      <c r="C16" s="180"/>
      <c r="D16" s="181" t="s">
        <v>56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1"/>
      <c r="Z16" s="172"/>
      <c r="AE16" s="179" t="s">
        <v>8</v>
      </c>
      <c r="AF16" s="180"/>
      <c r="AG16" s="181" t="s">
        <v>65</v>
      </c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71"/>
      <c r="BC16" s="172"/>
    </row>
    <row r="17" spans="2:55" ht="15">
      <c r="B17" s="179" t="s">
        <v>9</v>
      </c>
      <c r="C17" s="180"/>
      <c r="D17" s="181" t="s">
        <v>72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71"/>
      <c r="Z17" s="172"/>
      <c r="AE17" s="179" t="s">
        <v>9</v>
      </c>
      <c r="AF17" s="180"/>
      <c r="AG17" s="181" t="s">
        <v>59</v>
      </c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71"/>
      <c r="BC17" s="172"/>
    </row>
    <row r="18" spans="2:55" ht="15">
      <c r="B18" s="179" t="s">
        <v>10</v>
      </c>
      <c r="C18" s="180"/>
      <c r="D18" s="181" t="s">
        <v>62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71"/>
      <c r="Z18" s="172"/>
      <c r="AE18" s="179" t="s">
        <v>10</v>
      </c>
      <c r="AF18" s="180"/>
      <c r="AG18" s="181" t="s">
        <v>71</v>
      </c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71"/>
      <c r="BC18" s="172"/>
    </row>
    <row r="19" spans="2:55" ht="15">
      <c r="B19" s="179" t="s">
        <v>11</v>
      </c>
      <c r="C19" s="180"/>
      <c r="D19" s="181" t="s">
        <v>66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71"/>
      <c r="Z19" s="172"/>
      <c r="AE19" s="179" t="s">
        <v>11</v>
      </c>
      <c r="AF19" s="180"/>
      <c r="AG19" s="181" t="s">
        <v>58</v>
      </c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71"/>
      <c r="BC19" s="172"/>
    </row>
    <row r="20" spans="2:55" ht="15">
      <c r="B20" s="179" t="s">
        <v>34</v>
      </c>
      <c r="C20" s="180"/>
      <c r="D20" s="181" t="s">
        <v>70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71"/>
      <c r="Z20" s="172"/>
      <c r="AE20" s="179" t="s">
        <v>34</v>
      </c>
      <c r="AF20" s="180"/>
      <c r="AG20" s="181" t="s">
        <v>61</v>
      </c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71"/>
      <c r="BC20" s="172"/>
    </row>
    <row r="21" spans="2:55" ht="15.75" thickBot="1">
      <c r="B21" s="173" t="s">
        <v>52</v>
      </c>
      <c r="C21" s="174"/>
      <c r="D21" s="175" t="s">
        <v>67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7"/>
      <c r="Z21" s="178"/>
      <c r="AE21" s="173" t="s">
        <v>52</v>
      </c>
      <c r="AF21" s="174"/>
      <c r="AG21" s="175" t="s">
        <v>63</v>
      </c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7"/>
      <c r="BC21" s="178"/>
    </row>
    <row r="22" spans="57:80" ht="6" customHeight="1" thickBot="1"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52"/>
      <c r="BY22" s="52"/>
      <c r="BZ22" s="52"/>
      <c r="CA22" s="52"/>
      <c r="CB22" s="52"/>
    </row>
    <row r="23" spans="16:80" ht="16.5" thickBot="1">
      <c r="P23" s="229" t="s">
        <v>30</v>
      </c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1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52"/>
      <c r="BY23" s="52"/>
      <c r="BZ23" s="52"/>
      <c r="CA23" s="52"/>
      <c r="CB23" s="52"/>
    </row>
    <row r="24" spans="16:80" ht="15">
      <c r="P24" s="179" t="s">
        <v>8</v>
      </c>
      <c r="Q24" s="180"/>
      <c r="R24" s="181" t="s">
        <v>57</v>
      </c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71"/>
      <c r="AN24" s="172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52"/>
      <c r="BY24" s="52"/>
      <c r="BZ24" s="52"/>
      <c r="CA24" s="52"/>
      <c r="CB24" s="52"/>
    </row>
    <row r="25" spans="16:80" ht="15">
      <c r="P25" s="179" t="s">
        <v>9</v>
      </c>
      <c r="Q25" s="180"/>
      <c r="R25" s="181" t="s">
        <v>60</v>
      </c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71"/>
      <c r="AN25" s="172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52"/>
      <c r="BY25" s="52"/>
      <c r="BZ25" s="52"/>
      <c r="CA25" s="52"/>
      <c r="CB25" s="52"/>
    </row>
    <row r="26" spans="16:80" ht="15">
      <c r="P26" s="179" t="s">
        <v>10</v>
      </c>
      <c r="Q26" s="180"/>
      <c r="R26" s="181" t="s">
        <v>64</v>
      </c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71"/>
      <c r="AN26" s="172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52"/>
      <c r="BY26" s="52"/>
      <c r="BZ26" s="52"/>
      <c r="CA26" s="52"/>
      <c r="CB26" s="52"/>
    </row>
    <row r="27" spans="16:80" ht="15">
      <c r="P27" s="179" t="s">
        <v>11</v>
      </c>
      <c r="Q27" s="180"/>
      <c r="R27" s="181" t="s">
        <v>73</v>
      </c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71"/>
      <c r="AN27" s="172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52"/>
      <c r="BY27" s="52"/>
      <c r="BZ27" s="52"/>
      <c r="CA27" s="52"/>
      <c r="CB27" s="52"/>
    </row>
    <row r="28" spans="16:80" ht="15">
      <c r="P28" s="179" t="s">
        <v>34</v>
      </c>
      <c r="Q28" s="180"/>
      <c r="R28" s="181" t="s">
        <v>68</v>
      </c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71"/>
      <c r="AN28" s="172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52"/>
      <c r="BY28" s="52"/>
      <c r="BZ28" s="52"/>
      <c r="CA28" s="52"/>
      <c r="CB28" s="52"/>
    </row>
    <row r="29" spans="16:80" ht="15.75" thickBot="1">
      <c r="P29" s="173" t="s">
        <v>52</v>
      </c>
      <c r="Q29" s="174"/>
      <c r="R29" s="175" t="s">
        <v>69</v>
      </c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7"/>
      <c r="AN29" s="178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52"/>
      <c r="BY29" s="52"/>
      <c r="BZ29" s="52"/>
      <c r="CA29" s="52"/>
      <c r="CB29" s="52"/>
    </row>
    <row r="31" spans="2:14" ht="12.75">
      <c r="B31" s="1" t="s">
        <v>23</v>
      </c>
      <c r="N31" s="18"/>
    </row>
    <row r="32" ht="6" customHeight="1" thickBot="1"/>
    <row r="33" spans="2:116" s="4" customFormat="1" ht="16.5" customHeight="1" thickBot="1">
      <c r="B33" s="188" t="s">
        <v>14</v>
      </c>
      <c r="C33" s="189"/>
      <c r="D33" s="184" t="s">
        <v>49</v>
      </c>
      <c r="E33" s="168"/>
      <c r="F33" s="185"/>
      <c r="G33" s="184" t="s">
        <v>15</v>
      </c>
      <c r="H33" s="168"/>
      <c r="I33" s="185"/>
      <c r="J33" s="184" t="s">
        <v>17</v>
      </c>
      <c r="K33" s="168"/>
      <c r="L33" s="168"/>
      <c r="M33" s="168"/>
      <c r="N33" s="185"/>
      <c r="O33" s="184" t="s">
        <v>18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85"/>
      <c r="AW33" s="184" t="s">
        <v>21</v>
      </c>
      <c r="AX33" s="168"/>
      <c r="AY33" s="168"/>
      <c r="AZ33" s="168"/>
      <c r="BA33" s="185"/>
      <c r="BB33" s="186"/>
      <c r="BC33" s="187"/>
      <c r="BD33" s="61"/>
      <c r="BE33" s="62"/>
      <c r="BF33" s="63" t="s">
        <v>28</v>
      </c>
      <c r="BG33" s="64"/>
      <c r="BH33" s="64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5"/>
      <c r="BW33" s="65"/>
      <c r="BX33" s="62"/>
      <c r="BY33" s="62"/>
      <c r="BZ33" s="62"/>
      <c r="CA33" s="62"/>
      <c r="CB33" s="62"/>
      <c r="CC33" s="66"/>
      <c r="CD33" s="66"/>
      <c r="CE33" s="66"/>
      <c r="CF33" s="66"/>
      <c r="CG33" s="61"/>
      <c r="CH33" s="61"/>
      <c r="CI33" s="61"/>
      <c r="CJ33" s="61"/>
      <c r="CK33" s="61"/>
      <c r="CL33" s="61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</row>
    <row r="34" spans="2:90" s="5" customFormat="1" ht="15.75" customHeight="1">
      <c r="B34" s="134">
        <v>1</v>
      </c>
      <c r="C34" s="135"/>
      <c r="D34" s="135"/>
      <c r="E34" s="135"/>
      <c r="F34" s="135"/>
      <c r="G34" s="135" t="s">
        <v>16</v>
      </c>
      <c r="H34" s="135"/>
      <c r="I34" s="135"/>
      <c r="J34" s="162">
        <f>$H$10</f>
        <v>0.375</v>
      </c>
      <c r="K34" s="162"/>
      <c r="L34" s="162"/>
      <c r="M34" s="162"/>
      <c r="N34" s="163"/>
      <c r="O34" s="164" t="str">
        <f>D16</f>
        <v>BW Westfalia Langenbochum 1</v>
      </c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6" t="s">
        <v>20</v>
      </c>
      <c r="AF34" s="158" t="str">
        <f>D17</f>
        <v>Akademia Pilkarska Zuri Football ( PL )</v>
      </c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9"/>
      <c r="AW34" s="150">
        <v>4</v>
      </c>
      <c r="AX34" s="160"/>
      <c r="AY34" s="16" t="s">
        <v>19</v>
      </c>
      <c r="AZ34" s="160">
        <v>1</v>
      </c>
      <c r="BA34" s="161"/>
      <c r="BB34" s="150"/>
      <c r="BC34" s="151"/>
      <c r="BD34" s="67"/>
      <c r="BE34" s="68">
        <f>IF(ISBLANK(AZ34),"0",IF(AW34&gt;AZ34,3,IF(AW34=AZ34,1,0)))</f>
        <v>3</v>
      </c>
      <c r="BF34" s="69" t="s">
        <v>19</v>
      </c>
      <c r="BG34" s="68" t="str">
        <f>IF(ISBLANK(AJ34),"0",IF(AJ34&gt;AG34,3,IF(AJ34=AG34,1,0)))</f>
        <v>0</v>
      </c>
      <c r="BH34" s="70">
        <f>IF(ISBLANK(AZ34),"0",IF(AZ34&gt;AW34,3,IF(AZ34=AW34,1,0)))</f>
        <v>0</v>
      </c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 t="s">
        <v>19</v>
      </c>
      <c r="BV34" s="68">
        <f>IF(ISBLANK(AZ34),"0",IF(AZ34&gt;AW34,3,IF(AZ34=AW34,1,0)))</f>
        <v>0</v>
      </c>
      <c r="BW34" s="65"/>
      <c r="BX34" s="62"/>
      <c r="BY34" s="71" t="s">
        <v>12</v>
      </c>
      <c r="BZ34" s="62" t="s">
        <v>24</v>
      </c>
      <c r="CA34" s="183" t="s">
        <v>25</v>
      </c>
      <c r="CB34" s="183"/>
      <c r="CC34" s="183"/>
      <c r="CD34" s="72" t="s">
        <v>26</v>
      </c>
      <c r="CE34" s="73"/>
      <c r="CF34" s="73"/>
      <c r="CG34" s="67"/>
      <c r="CH34" s="67"/>
      <c r="CI34" s="67"/>
      <c r="CJ34" s="67"/>
      <c r="CK34" s="67"/>
      <c r="CL34" s="67"/>
    </row>
    <row r="35" spans="2:116" s="4" customFormat="1" ht="15.75" customHeight="1">
      <c r="B35" s="136">
        <v>2</v>
      </c>
      <c r="C35" s="137"/>
      <c r="D35" s="137"/>
      <c r="E35" s="137"/>
      <c r="F35" s="137"/>
      <c r="G35" s="137" t="s">
        <v>22</v>
      </c>
      <c r="H35" s="137"/>
      <c r="I35" s="137"/>
      <c r="J35" s="132">
        <f>J34+$U$10*$X$10+$AL$10</f>
        <v>0.38263888888888886</v>
      </c>
      <c r="K35" s="132"/>
      <c r="L35" s="132"/>
      <c r="M35" s="132"/>
      <c r="N35" s="133"/>
      <c r="O35" s="154" t="str">
        <f>AG16</f>
        <v>SG Wattenscheid 09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8" t="s">
        <v>20</v>
      </c>
      <c r="AF35" s="155" t="str">
        <f>AG17</f>
        <v>SV Vestia Disteln</v>
      </c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6"/>
      <c r="AW35" s="147">
        <v>2</v>
      </c>
      <c r="AX35" s="148"/>
      <c r="AY35" s="8" t="s">
        <v>19</v>
      </c>
      <c r="AZ35" s="148">
        <v>0</v>
      </c>
      <c r="BA35" s="149"/>
      <c r="BB35" s="147"/>
      <c r="BC35" s="157"/>
      <c r="BD35" s="61"/>
      <c r="BE35" s="68">
        <f aca="true" t="shared" si="0" ref="BE35:BE51">IF(ISBLANK(AZ35),"0",IF(AW35&gt;AZ35,3,IF(AW35=AZ35,1,0)))</f>
        <v>3</v>
      </c>
      <c r="BF35" s="65" t="s">
        <v>19</v>
      </c>
      <c r="BG35" s="68" t="str">
        <f>IF(ISBLANK(AJ35),"0",IF(AJ35&gt;AG35,3,IF(AJ35=AG35,1,0)))</f>
        <v>0</v>
      </c>
      <c r="BH35" s="70">
        <f aca="true" t="shared" si="1" ref="BH35:BH51">IF(ISBLANK(AZ35),"0",IF(AZ35&gt;AW35,3,IF(AZ35=AW35,1,0)))</f>
        <v>0</v>
      </c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 t="s">
        <v>19</v>
      </c>
      <c r="BV35" s="68">
        <f aca="true" t="shared" si="2" ref="BV35:BV51">IF(ISBLANK(AZ35),"0",IF(AZ35&gt;AW35,3,IF(AZ35=AW35,1,0)))</f>
        <v>0</v>
      </c>
      <c r="BW35" s="65"/>
      <c r="BX35" s="62"/>
      <c r="BY35" s="62" t="str">
        <f>$D$16</f>
        <v>BW Westfalia Langenbochum 1</v>
      </c>
      <c r="BZ35" s="68">
        <f>SUM($BE$34+$BE$43+$BV$52+$BE$67+$BV$76)</f>
        <v>9</v>
      </c>
      <c r="CA35" s="66">
        <f>SUM($AW$34+$AW$43+$AZ$52+$AW$67+$AZ$76)</f>
        <v>6</v>
      </c>
      <c r="CB35" s="74" t="s">
        <v>19</v>
      </c>
      <c r="CC35" s="75">
        <f>SUM($AZ$34+$AZ$43+$AW$52+$AZ$67+$AW$76)</f>
        <v>11</v>
      </c>
      <c r="CD35" s="76">
        <f aca="true" t="shared" si="3" ref="CD35:CD40">SUM(CA35-CC35)</f>
        <v>-5</v>
      </c>
      <c r="CE35" s="66"/>
      <c r="CF35" s="66"/>
      <c r="CG35" s="61"/>
      <c r="CH35" s="61"/>
      <c r="CI35" s="61"/>
      <c r="CJ35" s="61"/>
      <c r="CK35" s="61"/>
      <c r="CL35" s="61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</row>
    <row r="36" spans="2:116" s="4" customFormat="1" ht="15.75" customHeight="1" thickBot="1">
      <c r="B36" s="138">
        <v>3</v>
      </c>
      <c r="C36" s="139"/>
      <c r="D36" s="139"/>
      <c r="E36" s="139"/>
      <c r="F36" s="139"/>
      <c r="G36" s="139" t="s">
        <v>31</v>
      </c>
      <c r="H36" s="139"/>
      <c r="I36" s="139"/>
      <c r="J36" s="143">
        <f>J35+$U$10*$X$10+$AL$10</f>
        <v>0.3902777777777777</v>
      </c>
      <c r="K36" s="143"/>
      <c r="L36" s="143"/>
      <c r="M36" s="143"/>
      <c r="N36" s="144"/>
      <c r="O36" s="170" t="str">
        <f>R24</f>
        <v>BW Westfalia Langenbochum 2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24" t="s">
        <v>20</v>
      </c>
      <c r="AF36" s="165" t="str">
        <f>R25</f>
        <v>FC Masny ( F )</v>
      </c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6"/>
      <c r="AW36" s="145">
        <v>3</v>
      </c>
      <c r="AX36" s="152"/>
      <c r="AY36" s="24" t="s">
        <v>19</v>
      </c>
      <c r="AZ36" s="152">
        <v>1</v>
      </c>
      <c r="BA36" s="153"/>
      <c r="BB36" s="145"/>
      <c r="BC36" s="146"/>
      <c r="BD36" s="61"/>
      <c r="BE36" s="68">
        <f t="shared" si="0"/>
        <v>3</v>
      </c>
      <c r="BF36" s="70">
        <f aca="true" t="shared" si="4" ref="BF36:BF51">IF(ISBLANK(AW36),"0",IF(AW36&gt;AZ36,3,IF(AW36=AZ36,1,0)))</f>
        <v>3</v>
      </c>
      <c r="BG36" s="70" t="s">
        <v>19</v>
      </c>
      <c r="BH36" s="70">
        <f t="shared" si="1"/>
        <v>0</v>
      </c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 t="s">
        <v>19</v>
      </c>
      <c r="BV36" s="68">
        <f t="shared" si="2"/>
        <v>0</v>
      </c>
      <c r="BW36" s="65"/>
      <c r="BX36" s="62"/>
      <c r="BY36" s="62" t="str">
        <f>$D$17</f>
        <v>Akademia Pilkarska Zuri Football ( PL )</v>
      </c>
      <c r="BZ36" s="68">
        <f>SUM($BV$34+$BE$46+$BE$55+$BV$70+$BE$79)</f>
        <v>0</v>
      </c>
      <c r="CA36" s="66">
        <f>SUM($AZ$34+$AW$46+$AW$55+$AZ$70+$AW$79)</f>
        <v>4</v>
      </c>
      <c r="CB36" s="74" t="s">
        <v>19</v>
      </c>
      <c r="CC36" s="75">
        <f>SUM($AW$34+$AZ$46+$AZ$55+$AW$70+$AZ$79)</f>
        <v>27</v>
      </c>
      <c r="CD36" s="76">
        <f t="shared" si="3"/>
        <v>-23</v>
      </c>
      <c r="CE36" s="66"/>
      <c r="CF36" s="66"/>
      <c r="CG36" s="61"/>
      <c r="CH36" s="61"/>
      <c r="CI36" s="61"/>
      <c r="CJ36" s="61"/>
      <c r="CK36" s="61"/>
      <c r="CL36" s="61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</row>
    <row r="37" spans="2:116" s="4" customFormat="1" ht="15.75" customHeight="1">
      <c r="B37" s="134">
        <v>4</v>
      </c>
      <c r="C37" s="135"/>
      <c r="D37" s="135"/>
      <c r="E37" s="135"/>
      <c r="F37" s="135"/>
      <c r="G37" s="135" t="s">
        <v>16</v>
      </c>
      <c r="H37" s="135"/>
      <c r="I37" s="135"/>
      <c r="J37" s="162">
        <f>J36+$U$10*$X$10+$AL$10</f>
        <v>0.3979166666666666</v>
      </c>
      <c r="K37" s="162"/>
      <c r="L37" s="162"/>
      <c r="M37" s="162"/>
      <c r="N37" s="163"/>
      <c r="O37" s="164" t="str">
        <f>D18</f>
        <v>FC Viktoria 1889 Berlin</v>
      </c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6" t="s">
        <v>20</v>
      </c>
      <c r="AF37" s="158" t="str">
        <f>D19</f>
        <v>RW Essen</v>
      </c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9"/>
      <c r="AW37" s="150">
        <v>0</v>
      </c>
      <c r="AX37" s="160"/>
      <c r="AY37" s="16" t="s">
        <v>19</v>
      </c>
      <c r="AZ37" s="160">
        <v>1</v>
      </c>
      <c r="BA37" s="161"/>
      <c r="BB37" s="150"/>
      <c r="BC37" s="151"/>
      <c r="BD37" s="61"/>
      <c r="BE37" s="68">
        <f t="shared" si="0"/>
        <v>0</v>
      </c>
      <c r="BF37" s="70">
        <f t="shared" si="4"/>
        <v>0</v>
      </c>
      <c r="BG37" s="70" t="s">
        <v>19</v>
      </c>
      <c r="BH37" s="70">
        <f t="shared" si="1"/>
        <v>3</v>
      </c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 t="s">
        <v>19</v>
      </c>
      <c r="BV37" s="68">
        <f t="shared" si="2"/>
        <v>3</v>
      </c>
      <c r="BW37" s="65"/>
      <c r="BX37" s="62"/>
      <c r="BY37" s="62" t="str">
        <f>$D$18</f>
        <v>FC Viktoria 1889 Berlin</v>
      </c>
      <c r="BZ37" s="68">
        <f>SUM($BE$37+$BV$43+$BV$64+$BE$73+$BV$79)</f>
        <v>9</v>
      </c>
      <c r="CA37" s="66">
        <f>SUM($AW$37+$AZ$43+$AZ$64+$AW$73+$AZ$79)</f>
        <v>16</v>
      </c>
      <c r="CB37" s="74" t="s">
        <v>19</v>
      </c>
      <c r="CC37" s="75">
        <f>SUM($AZ$37+$AW$43+$AW$64+$AZ$73+$AW$79)</f>
        <v>2</v>
      </c>
      <c r="CD37" s="76">
        <f t="shared" si="3"/>
        <v>14</v>
      </c>
      <c r="CE37" s="66"/>
      <c r="CF37" s="66"/>
      <c r="CG37" s="61"/>
      <c r="CH37" s="61"/>
      <c r="CI37" s="61"/>
      <c r="CJ37" s="61"/>
      <c r="CK37" s="61"/>
      <c r="CL37" s="61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</row>
    <row r="38" spans="2:116" s="4" customFormat="1" ht="15.75" customHeight="1">
      <c r="B38" s="136">
        <v>5</v>
      </c>
      <c r="C38" s="137"/>
      <c r="D38" s="137"/>
      <c r="E38" s="137"/>
      <c r="F38" s="137"/>
      <c r="G38" s="137" t="s">
        <v>22</v>
      </c>
      <c r="H38" s="137"/>
      <c r="I38" s="137"/>
      <c r="J38" s="132">
        <f>J37+$U$10*$X$10+$AL$10</f>
        <v>0.40555555555555545</v>
      </c>
      <c r="K38" s="132"/>
      <c r="L38" s="132"/>
      <c r="M38" s="132"/>
      <c r="N38" s="133"/>
      <c r="O38" s="154" t="str">
        <f>AG18</f>
        <v>FSV Neunkirchen Seelscheid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8" t="s">
        <v>20</v>
      </c>
      <c r="AF38" s="155" t="str">
        <f>AG19</f>
        <v>FSV Mainz 05</v>
      </c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6"/>
      <c r="AW38" s="147">
        <v>0</v>
      </c>
      <c r="AX38" s="148"/>
      <c r="AY38" s="8" t="s">
        <v>19</v>
      </c>
      <c r="AZ38" s="148">
        <v>7</v>
      </c>
      <c r="BA38" s="149"/>
      <c r="BB38" s="147"/>
      <c r="BC38" s="157"/>
      <c r="BD38" s="61"/>
      <c r="BE38" s="68">
        <f t="shared" si="0"/>
        <v>0</v>
      </c>
      <c r="BF38" s="70">
        <f t="shared" si="4"/>
        <v>0</v>
      </c>
      <c r="BG38" s="70" t="s">
        <v>19</v>
      </c>
      <c r="BH38" s="70">
        <f t="shared" si="1"/>
        <v>3</v>
      </c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 t="s">
        <v>19</v>
      </c>
      <c r="BV38" s="68">
        <f t="shared" si="2"/>
        <v>3</v>
      </c>
      <c r="BW38" s="65"/>
      <c r="BX38" s="62"/>
      <c r="BY38" s="62" t="str">
        <f>$D$19</f>
        <v>RW Essen</v>
      </c>
      <c r="BZ38" s="68">
        <f>SUM($BV$37+$BE$49+$BV$55+$BV$67+$BE$82)</f>
        <v>12</v>
      </c>
      <c r="CA38" s="66">
        <f>SUM($AZ$37+$AW$49+$AZ$55+$AZ$67+$AW$82)</f>
        <v>15</v>
      </c>
      <c r="CB38" s="74" t="s">
        <v>19</v>
      </c>
      <c r="CC38" s="75">
        <f>SUM($AW$37+$AZ$49+$AW$55+$AW$67+$AZ$82)</f>
        <v>1</v>
      </c>
      <c r="CD38" s="76">
        <f t="shared" si="3"/>
        <v>14</v>
      </c>
      <c r="CE38" s="66"/>
      <c r="CF38" s="66"/>
      <c r="CG38" s="61"/>
      <c r="CH38" s="61"/>
      <c r="CI38" s="61"/>
      <c r="CJ38" s="61"/>
      <c r="CK38" s="61"/>
      <c r="CL38" s="61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</row>
    <row r="39" spans="2:116" s="4" customFormat="1" ht="15.75" customHeight="1" thickBot="1">
      <c r="B39" s="138">
        <v>6</v>
      </c>
      <c r="C39" s="139"/>
      <c r="D39" s="139"/>
      <c r="E39" s="139"/>
      <c r="F39" s="139"/>
      <c r="G39" s="139" t="s">
        <v>31</v>
      </c>
      <c r="H39" s="139"/>
      <c r="I39" s="139"/>
      <c r="J39" s="143">
        <f>J38+$U$10*$X$10+$AL$10</f>
        <v>0.4131944444444443</v>
      </c>
      <c r="K39" s="143"/>
      <c r="L39" s="143"/>
      <c r="M39" s="143"/>
      <c r="N39" s="144"/>
      <c r="O39" s="170" t="str">
        <f>R26</f>
        <v>Hertha 03 Zehlendorf</v>
      </c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24" t="s">
        <v>20</v>
      </c>
      <c r="AF39" s="165" t="str">
        <f>R27</f>
        <v>Westfalia Herne</v>
      </c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6"/>
      <c r="AW39" s="145">
        <v>4</v>
      </c>
      <c r="AX39" s="152"/>
      <c r="AY39" s="24" t="s">
        <v>19</v>
      </c>
      <c r="AZ39" s="152">
        <v>0</v>
      </c>
      <c r="BA39" s="153"/>
      <c r="BB39" s="145"/>
      <c r="BC39" s="146"/>
      <c r="BD39" s="61"/>
      <c r="BE39" s="68">
        <f t="shared" si="0"/>
        <v>3</v>
      </c>
      <c r="BF39" s="70">
        <f t="shared" si="4"/>
        <v>3</v>
      </c>
      <c r="BG39" s="70" t="s">
        <v>19</v>
      </c>
      <c r="BH39" s="70">
        <f t="shared" si="1"/>
        <v>0</v>
      </c>
      <c r="BI39" s="62"/>
      <c r="BJ39" s="62"/>
      <c r="BK39" s="50"/>
      <c r="BL39" s="50"/>
      <c r="BM39" s="50"/>
      <c r="BN39" s="50"/>
      <c r="BO39" s="50"/>
      <c r="BP39" s="50"/>
      <c r="BQ39" s="50"/>
      <c r="BR39" s="50"/>
      <c r="BS39" s="50"/>
      <c r="BT39" s="62"/>
      <c r="BU39" s="62" t="s">
        <v>19</v>
      </c>
      <c r="BV39" s="68">
        <f t="shared" si="2"/>
        <v>0</v>
      </c>
      <c r="BW39" s="65"/>
      <c r="BX39" s="62"/>
      <c r="BY39" s="62" t="str">
        <f>$D$20</f>
        <v>BV Westfalia Wickede 1910</v>
      </c>
      <c r="BZ39" s="68">
        <f>SUM($BE$40+$BV$46+$BE$52+$BV$73+$BV$82)</f>
        <v>12</v>
      </c>
      <c r="CA39" s="66">
        <f>SUM($AW$40+$AZ$46+$AW$52+$AZ$73+$AZ$82)</f>
        <v>13</v>
      </c>
      <c r="CB39" s="74" t="s">
        <v>19</v>
      </c>
      <c r="CC39" s="75">
        <f>SUM($AZ$40+$AW$46+$AZ$52+$AW$73+$AW$82)</f>
        <v>2</v>
      </c>
      <c r="CD39" s="76">
        <f t="shared" si="3"/>
        <v>11</v>
      </c>
      <c r="CE39" s="66"/>
      <c r="CF39" s="66"/>
      <c r="CG39" s="61"/>
      <c r="CH39" s="61"/>
      <c r="CI39" s="61"/>
      <c r="CJ39" s="61"/>
      <c r="CK39" s="61"/>
      <c r="CL39" s="61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</row>
    <row r="40" spans="2:116" s="4" customFormat="1" ht="15.75" customHeight="1">
      <c r="B40" s="134">
        <v>7</v>
      </c>
      <c r="C40" s="135"/>
      <c r="D40" s="135"/>
      <c r="E40" s="135"/>
      <c r="F40" s="135"/>
      <c r="G40" s="135" t="s">
        <v>16</v>
      </c>
      <c r="H40" s="135"/>
      <c r="I40" s="135"/>
      <c r="J40" s="162">
        <f aca="true" t="shared" si="5" ref="J40:J57">J39+$U$10*$X$10+$AL$10</f>
        <v>0.42083333333333317</v>
      </c>
      <c r="K40" s="162"/>
      <c r="L40" s="162"/>
      <c r="M40" s="162"/>
      <c r="N40" s="163"/>
      <c r="O40" s="164" t="str">
        <f>D20</f>
        <v>BV Westfalia Wickede 1910</v>
      </c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6" t="s">
        <v>20</v>
      </c>
      <c r="AF40" s="158" t="str">
        <f>D21</f>
        <v>Concordia Schneeberg</v>
      </c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9"/>
      <c r="AW40" s="150">
        <v>3</v>
      </c>
      <c r="AX40" s="160"/>
      <c r="AY40" s="16" t="s">
        <v>19</v>
      </c>
      <c r="AZ40" s="160">
        <v>0</v>
      </c>
      <c r="BA40" s="161"/>
      <c r="BB40" s="150"/>
      <c r="BC40" s="151"/>
      <c r="BD40" s="77"/>
      <c r="BE40" s="68">
        <f t="shared" si="0"/>
        <v>3</v>
      </c>
      <c r="BF40" s="70">
        <f t="shared" si="4"/>
        <v>3</v>
      </c>
      <c r="BG40" s="70" t="s">
        <v>19</v>
      </c>
      <c r="BH40" s="70">
        <f t="shared" si="1"/>
        <v>0</v>
      </c>
      <c r="BI40" s="62"/>
      <c r="BJ40" s="62"/>
      <c r="BK40" s="78"/>
      <c r="BL40" s="78"/>
      <c r="BM40" s="79" t="str">
        <f>$D$17</f>
        <v>Akademia Pilkarska Zuri Football ( PL )</v>
      </c>
      <c r="BN40" s="80">
        <f>SUM($BH$34+$BF$39+$BH$46+$BF$51)</f>
        <v>6</v>
      </c>
      <c r="BO40" s="80">
        <f>SUM($AZ$34+$AW$39+$AZ$46+$AW$51)</f>
        <v>14</v>
      </c>
      <c r="BP40" s="81" t="s">
        <v>19</v>
      </c>
      <c r="BQ40" s="80">
        <f>SUM($AW$34+$AZ$39+$AW$46+$AZ$51)</f>
        <v>9</v>
      </c>
      <c r="BR40" s="82">
        <f>SUM(BO40-BQ40)</f>
        <v>5</v>
      </c>
      <c r="BS40" s="62"/>
      <c r="BT40" s="62"/>
      <c r="BU40" s="62" t="s">
        <v>19</v>
      </c>
      <c r="BV40" s="68">
        <f t="shared" si="2"/>
        <v>0</v>
      </c>
      <c r="BW40" s="65"/>
      <c r="BX40" s="62"/>
      <c r="BY40" s="62" t="str">
        <f>$D$21</f>
        <v>Concordia Schneeberg</v>
      </c>
      <c r="BZ40" s="68">
        <f>SUM($BV$40+$BV$49+$BE$64+$BE$70+$BE$76)</f>
        <v>3</v>
      </c>
      <c r="CA40" s="66">
        <f>SUM($AZ$40+$AZ$49+$AW$64+$AW$70+$AW$76)</f>
        <v>3</v>
      </c>
      <c r="CB40" s="74" t="s">
        <v>19</v>
      </c>
      <c r="CC40" s="75">
        <f>SUM($AW$40+$AW$49+$AZ$64+$AZ$70+$AZ$76)</f>
        <v>14</v>
      </c>
      <c r="CD40" s="76">
        <f t="shared" si="3"/>
        <v>-11</v>
      </c>
      <c r="CE40" s="66"/>
      <c r="CF40" s="66"/>
      <c r="CG40" s="61"/>
      <c r="CH40" s="61"/>
      <c r="CI40" s="61"/>
      <c r="CJ40" s="61"/>
      <c r="CK40" s="61"/>
      <c r="CL40" s="61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</row>
    <row r="41" spans="2:116" s="4" customFormat="1" ht="15.75" customHeight="1">
      <c r="B41" s="136">
        <v>8</v>
      </c>
      <c r="C41" s="137"/>
      <c r="D41" s="137"/>
      <c r="E41" s="137"/>
      <c r="F41" s="137"/>
      <c r="G41" s="137" t="s">
        <v>22</v>
      </c>
      <c r="H41" s="137"/>
      <c r="I41" s="137"/>
      <c r="J41" s="132">
        <f t="shared" si="5"/>
        <v>0.42847222222222203</v>
      </c>
      <c r="K41" s="132"/>
      <c r="L41" s="132"/>
      <c r="M41" s="132"/>
      <c r="N41" s="133"/>
      <c r="O41" s="154" t="str">
        <f>AG20</f>
        <v>RJO Brabant United ( NL )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8" t="s">
        <v>20</v>
      </c>
      <c r="AF41" s="155" t="str">
        <f>AG21</f>
        <v>Tennis Borussia Berlin</v>
      </c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6"/>
      <c r="AW41" s="147">
        <v>0</v>
      </c>
      <c r="AX41" s="148"/>
      <c r="AY41" s="8" t="s">
        <v>19</v>
      </c>
      <c r="AZ41" s="148">
        <v>2</v>
      </c>
      <c r="BA41" s="149"/>
      <c r="BB41" s="147"/>
      <c r="BC41" s="157"/>
      <c r="BD41" s="77"/>
      <c r="BE41" s="68">
        <f t="shared" si="0"/>
        <v>0</v>
      </c>
      <c r="BF41" s="70">
        <f t="shared" si="4"/>
        <v>0</v>
      </c>
      <c r="BG41" s="70" t="s">
        <v>19</v>
      </c>
      <c r="BH41" s="70">
        <f t="shared" si="1"/>
        <v>3</v>
      </c>
      <c r="BI41" s="62"/>
      <c r="BJ41" s="62"/>
      <c r="BK41" s="78"/>
      <c r="BL41" s="78"/>
      <c r="BM41" s="79">
        <f>$D$22</f>
        <v>0</v>
      </c>
      <c r="BN41" s="80">
        <f>SUM($BF$38+$BH$42+$BF$47+$BH$51)</f>
        <v>3</v>
      </c>
      <c r="BO41" s="80">
        <f>SUM($AW$38+$AZ$42+$AW$47+$AZ$51)</f>
        <v>4</v>
      </c>
      <c r="BP41" s="81" t="s">
        <v>19</v>
      </c>
      <c r="BQ41" s="80">
        <f>SUM($AZ$38+$AW$42+$AZ$47+$AW$51)</f>
        <v>11</v>
      </c>
      <c r="BR41" s="82">
        <f>SUM(BO41-BQ41)</f>
        <v>-7</v>
      </c>
      <c r="BS41" s="62"/>
      <c r="BT41" s="62"/>
      <c r="BU41" s="62" t="s">
        <v>19</v>
      </c>
      <c r="BV41" s="68">
        <f t="shared" si="2"/>
        <v>3</v>
      </c>
      <c r="BW41" s="65"/>
      <c r="BX41" s="62"/>
      <c r="BY41" s="61"/>
      <c r="BZ41" s="61"/>
      <c r="CA41" s="61"/>
      <c r="CB41" s="61"/>
      <c r="CC41" s="61"/>
      <c r="CD41" s="61"/>
      <c r="CE41" s="66"/>
      <c r="CF41" s="66"/>
      <c r="CG41" s="61"/>
      <c r="CH41" s="61"/>
      <c r="CI41" s="61"/>
      <c r="CJ41" s="61"/>
      <c r="CK41" s="61"/>
      <c r="CL41" s="61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</row>
    <row r="42" spans="2:116" s="4" customFormat="1" ht="15.75" customHeight="1" thickBot="1">
      <c r="B42" s="138">
        <v>9</v>
      </c>
      <c r="C42" s="139"/>
      <c r="D42" s="139"/>
      <c r="E42" s="139"/>
      <c r="F42" s="139"/>
      <c r="G42" s="139" t="s">
        <v>31</v>
      </c>
      <c r="H42" s="139"/>
      <c r="I42" s="139"/>
      <c r="J42" s="143">
        <f t="shared" si="5"/>
        <v>0.4361111111111109</v>
      </c>
      <c r="K42" s="143"/>
      <c r="L42" s="143"/>
      <c r="M42" s="143"/>
      <c r="N42" s="144"/>
      <c r="O42" s="170" t="str">
        <f>R28</f>
        <v>RW Oberhausen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24" t="s">
        <v>20</v>
      </c>
      <c r="AF42" s="165" t="str">
        <f>R29</f>
        <v>SC Fortuna Köln</v>
      </c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6"/>
      <c r="AW42" s="145">
        <v>2</v>
      </c>
      <c r="AX42" s="152"/>
      <c r="AY42" s="24" t="s">
        <v>19</v>
      </c>
      <c r="AZ42" s="152">
        <v>0</v>
      </c>
      <c r="BA42" s="153"/>
      <c r="BB42" s="145"/>
      <c r="BC42" s="146"/>
      <c r="BD42" s="77"/>
      <c r="BE42" s="68">
        <f t="shared" si="0"/>
        <v>3</v>
      </c>
      <c r="BF42" s="70">
        <f t="shared" si="4"/>
        <v>3</v>
      </c>
      <c r="BG42" s="70" t="s">
        <v>19</v>
      </c>
      <c r="BH42" s="70">
        <f t="shared" si="1"/>
        <v>0</v>
      </c>
      <c r="BI42" s="62"/>
      <c r="BJ42" s="62"/>
      <c r="BK42" s="78"/>
      <c r="BL42" s="78"/>
      <c r="BM42" s="79" t="str">
        <f>$D$21</f>
        <v>Concordia Schneeberg</v>
      </c>
      <c r="BN42" s="80" t="e">
        <f>SUM($BF$35+$BH$39+$BF$43+$BH$47)</f>
        <v>#VALUE!</v>
      </c>
      <c r="BO42" s="80">
        <f>SUM($AW$35+$AZ$39+$AW$43+$AZ$47)</f>
        <v>3</v>
      </c>
      <c r="BP42" s="81" t="s">
        <v>19</v>
      </c>
      <c r="BQ42" s="80">
        <f>SUM($AZ$35+$AW$39+$AZ$43+$AW$47)</f>
        <v>9</v>
      </c>
      <c r="BR42" s="82">
        <f>SUM(BO42-BQ42)</f>
        <v>-6</v>
      </c>
      <c r="BS42" s="62"/>
      <c r="BT42" s="62"/>
      <c r="BU42" s="62" t="s">
        <v>19</v>
      </c>
      <c r="BV42" s="68">
        <f t="shared" si="2"/>
        <v>0</v>
      </c>
      <c r="BW42" s="65"/>
      <c r="BX42" s="62"/>
      <c r="BY42" s="71" t="s">
        <v>13</v>
      </c>
      <c r="BZ42" s="62" t="s">
        <v>24</v>
      </c>
      <c r="CA42" s="183" t="s">
        <v>25</v>
      </c>
      <c r="CB42" s="183"/>
      <c r="CC42" s="183"/>
      <c r="CD42" s="72" t="s">
        <v>26</v>
      </c>
      <c r="CE42" s="66"/>
      <c r="CF42" s="66"/>
      <c r="CG42" s="61"/>
      <c r="CH42" s="61"/>
      <c r="CI42" s="61"/>
      <c r="CJ42" s="61"/>
      <c r="CK42" s="61"/>
      <c r="CL42" s="61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</row>
    <row r="43" spans="2:116" s="4" customFormat="1" ht="15.75" customHeight="1">
      <c r="B43" s="134">
        <v>10</v>
      </c>
      <c r="C43" s="135"/>
      <c r="D43" s="135"/>
      <c r="E43" s="135"/>
      <c r="F43" s="135"/>
      <c r="G43" s="135" t="s">
        <v>16</v>
      </c>
      <c r="H43" s="135"/>
      <c r="I43" s="135"/>
      <c r="J43" s="162">
        <v>0.46527777777777773</v>
      </c>
      <c r="K43" s="162"/>
      <c r="L43" s="162"/>
      <c r="M43" s="162"/>
      <c r="N43" s="163"/>
      <c r="O43" s="164" t="str">
        <f>D16</f>
        <v>BW Westfalia Langenbochum 1</v>
      </c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6" t="s">
        <v>20</v>
      </c>
      <c r="AF43" s="158" t="str">
        <f>D18</f>
        <v>FC Viktoria 1889 Berlin</v>
      </c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9"/>
      <c r="AW43" s="150">
        <v>0</v>
      </c>
      <c r="AX43" s="160"/>
      <c r="AY43" s="16" t="s">
        <v>19</v>
      </c>
      <c r="AZ43" s="160">
        <v>5</v>
      </c>
      <c r="BA43" s="161"/>
      <c r="BB43" s="150"/>
      <c r="BC43" s="151"/>
      <c r="BD43" s="77"/>
      <c r="BE43" s="68">
        <f t="shared" si="0"/>
        <v>0</v>
      </c>
      <c r="BF43" s="70">
        <f t="shared" si="4"/>
        <v>0</v>
      </c>
      <c r="BG43" s="70" t="s">
        <v>19</v>
      </c>
      <c r="BH43" s="70">
        <f t="shared" si="1"/>
        <v>3</v>
      </c>
      <c r="BI43" s="62"/>
      <c r="BJ43" s="62"/>
      <c r="BK43" s="78"/>
      <c r="BL43" s="78"/>
      <c r="BM43" s="79" t="str">
        <f>$D$18</f>
        <v>FC Viktoria 1889 Berlin</v>
      </c>
      <c r="BN43" s="80">
        <f>SUM($BH$35+$BF$42+$BF$46+$BH$50)</f>
        <v>3</v>
      </c>
      <c r="BO43" s="80">
        <f>SUM($AZ$35+$AW$42+$AW$46+$AZ$50)</f>
        <v>4</v>
      </c>
      <c r="BP43" s="81" t="s">
        <v>19</v>
      </c>
      <c r="BQ43" s="80">
        <f>SUM($AW$35+$AZ$42+$AZ$46+$AW$50)</f>
        <v>14</v>
      </c>
      <c r="BR43" s="82">
        <f>SUM(BO43-BQ43)</f>
        <v>-10</v>
      </c>
      <c r="BS43" s="62"/>
      <c r="BT43" s="62"/>
      <c r="BU43" s="62" t="s">
        <v>19</v>
      </c>
      <c r="BV43" s="68">
        <f t="shared" si="2"/>
        <v>3</v>
      </c>
      <c r="BW43" s="65"/>
      <c r="BX43" s="62"/>
      <c r="BY43" s="62" t="str">
        <f>$AG$16</f>
        <v>SG Wattenscheid 09</v>
      </c>
      <c r="BZ43" s="68">
        <f>SUM($BE$35+$BE$44+$BV$53+$BE$68+$BV$77)</f>
        <v>9</v>
      </c>
      <c r="CA43" s="66">
        <f>SUM($AW$35+$AW$44+$AZ$53+$AW$68+$AZ$77)</f>
        <v>5</v>
      </c>
      <c r="CB43" s="74" t="s">
        <v>19</v>
      </c>
      <c r="CC43" s="75">
        <f>SUM($AZ$35+$AZ$44+$AW$53+$AZ$68+$AW$77)</f>
        <v>6</v>
      </c>
      <c r="CD43" s="76">
        <f aca="true" t="shared" si="6" ref="CD43:CD48">SUM(CA43-CC43)</f>
        <v>-1</v>
      </c>
      <c r="CE43" s="66"/>
      <c r="CF43" s="66"/>
      <c r="CG43" s="61"/>
      <c r="CH43" s="61"/>
      <c r="CI43" s="61"/>
      <c r="CJ43" s="61"/>
      <c r="CK43" s="61"/>
      <c r="CL43" s="61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</row>
    <row r="44" spans="2:116" s="4" customFormat="1" ht="15.75" customHeight="1">
      <c r="B44" s="136">
        <v>11</v>
      </c>
      <c r="C44" s="137"/>
      <c r="D44" s="137"/>
      <c r="E44" s="137"/>
      <c r="F44" s="137"/>
      <c r="G44" s="137" t="s">
        <v>22</v>
      </c>
      <c r="H44" s="137"/>
      <c r="I44" s="137"/>
      <c r="J44" s="132">
        <f t="shared" si="5"/>
        <v>0.4729166666666666</v>
      </c>
      <c r="K44" s="132"/>
      <c r="L44" s="132"/>
      <c r="M44" s="132"/>
      <c r="N44" s="133"/>
      <c r="O44" s="154" t="str">
        <f>AG16</f>
        <v>SG Wattenscheid 09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8" t="s">
        <v>20</v>
      </c>
      <c r="AF44" s="155" t="str">
        <f>AG18</f>
        <v>FSV Neunkirchen Seelscheid</v>
      </c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6"/>
      <c r="AW44" s="147">
        <v>2</v>
      </c>
      <c r="AX44" s="148"/>
      <c r="AY44" s="8" t="s">
        <v>19</v>
      </c>
      <c r="AZ44" s="148">
        <v>1</v>
      </c>
      <c r="BA44" s="149"/>
      <c r="BB44" s="147"/>
      <c r="BC44" s="157"/>
      <c r="BD44" s="77"/>
      <c r="BE44" s="68">
        <f t="shared" si="0"/>
        <v>3</v>
      </c>
      <c r="BF44" s="70">
        <f t="shared" si="4"/>
        <v>3</v>
      </c>
      <c r="BG44" s="70" t="s">
        <v>19</v>
      </c>
      <c r="BH44" s="70">
        <f t="shared" si="1"/>
        <v>0</v>
      </c>
      <c r="BI44" s="62"/>
      <c r="BJ44" s="62"/>
      <c r="BK44" s="78"/>
      <c r="BL44" s="78"/>
      <c r="BM44" s="83" t="str">
        <f>$D$16</f>
        <v>BW Westfalia Langenbochum 1</v>
      </c>
      <c r="BN44" s="80" t="e">
        <f>SUM($BF$34+$BH$38+$BH$43+$BF$50)</f>
        <v>#VALUE!</v>
      </c>
      <c r="BO44" s="80">
        <f>SUM($AW$34+$AZ$38+$AZ$43+$AW$50)</f>
        <v>20</v>
      </c>
      <c r="BP44" s="81" t="s">
        <v>19</v>
      </c>
      <c r="BQ44" s="80">
        <f>SUM($AZ$34+$AW$38+$AW$43+$AZ$50)</f>
        <v>2</v>
      </c>
      <c r="BR44" s="84">
        <f>SUM(BO44-BQ44)</f>
        <v>18</v>
      </c>
      <c r="BS44" s="62"/>
      <c r="BT44" s="62"/>
      <c r="BU44" s="62" t="s">
        <v>19</v>
      </c>
      <c r="BV44" s="68">
        <f t="shared" si="2"/>
        <v>0</v>
      </c>
      <c r="BW44" s="65"/>
      <c r="BX44" s="62"/>
      <c r="BY44" s="62" t="str">
        <f>$AG$17</f>
        <v>SV Vestia Disteln</v>
      </c>
      <c r="BZ44" s="68">
        <f>SUM($BV$35+$BE$47+$BE$56+$BV$71+$BE$80)</f>
        <v>6</v>
      </c>
      <c r="CA44" s="66">
        <f>SUM($AZ$35+$AW$47+$AW$56+$AZ$71+$AW$80)</f>
        <v>4</v>
      </c>
      <c r="CB44" s="74" t="s">
        <v>19</v>
      </c>
      <c r="CC44" s="75">
        <f>SUM($AW$35+$AZ$47+$AZ$56+$AW$71+$AZ$80)</f>
        <v>8</v>
      </c>
      <c r="CD44" s="76">
        <f t="shared" si="6"/>
        <v>-4</v>
      </c>
      <c r="CE44" s="66"/>
      <c r="CF44" s="66"/>
      <c r="CG44" s="61"/>
      <c r="CH44" s="61"/>
      <c r="CI44" s="61"/>
      <c r="CJ44" s="61"/>
      <c r="CK44" s="61"/>
      <c r="CL44" s="61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</row>
    <row r="45" spans="2:116" s="4" customFormat="1" ht="15.75" customHeight="1" thickBot="1">
      <c r="B45" s="138">
        <v>12</v>
      </c>
      <c r="C45" s="139"/>
      <c r="D45" s="139"/>
      <c r="E45" s="139"/>
      <c r="F45" s="139"/>
      <c r="G45" s="139" t="s">
        <v>31</v>
      </c>
      <c r="H45" s="139"/>
      <c r="I45" s="139"/>
      <c r="J45" s="143">
        <f t="shared" si="5"/>
        <v>0.48055555555555546</v>
      </c>
      <c r="K45" s="143"/>
      <c r="L45" s="143"/>
      <c r="M45" s="143"/>
      <c r="N45" s="144"/>
      <c r="O45" s="170" t="str">
        <f>R24</f>
        <v>BW Westfalia Langenbochum 2</v>
      </c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24" t="s">
        <v>20</v>
      </c>
      <c r="AF45" s="165" t="str">
        <f>R26</f>
        <v>Hertha 03 Zehlendorf</v>
      </c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6"/>
      <c r="AW45" s="145">
        <v>0</v>
      </c>
      <c r="AX45" s="152"/>
      <c r="AY45" s="24" t="s">
        <v>19</v>
      </c>
      <c r="AZ45" s="152">
        <v>8</v>
      </c>
      <c r="BA45" s="153"/>
      <c r="BB45" s="145"/>
      <c r="BC45" s="146"/>
      <c r="BD45" s="77"/>
      <c r="BE45" s="68">
        <f t="shared" si="0"/>
        <v>0</v>
      </c>
      <c r="BF45" s="70">
        <f t="shared" si="4"/>
        <v>0</v>
      </c>
      <c r="BG45" s="70" t="s">
        <v>19</v>
      </c>
      <c r="BH45" s="70">
        <f t="shared" si="1"/>
        <v>3</v>
      </c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 t="s">
        <v>19</v>
      </c>
      <c r="BV45" s="68">
        <f t="shared" si="2"/>
        <v>3</v>
      </c>
      <c r="BW45" s="65"/>
      <c r="BX45" s="62"/>
      <c r="BY45" s="62" t="str">
        <f>$AG$18</f>
        <v>FSV Neunkirchen Seelscheid</v>
      </c>
      <c r="BZ45" s="68">
        <f>SUM($BE$38+$BV$44+$BV$65+$BE$74+$BV$80)</f>
        <v>0</v>
      </c>
      <c r="CA45" s="66">
        <f>SUM($AW$38+$AZ$44+$AZ$65+$AW$74+$AZ$80)</f>
        <v>3</v>
      </c>
      <c r="CB45" s="74" t="s">
        <v>19</v>
      </c>
      <c r="CC45" s="75">
        <f>SUM($AZ$38+$AW$44+$AW$65+$AZ$74+$AW$80)</f>
        <v>19</v>
      </c>
      <c r="CD45" s="76">
        <f t="shared" si="6"/>
        <v>-16</v>
      </c>
      <c r="CE45" s="66"/>
      <c r="CF45" s="66"/>
      <c r="CG45" s="61"/>
      <c r="CH45" s="61"/>
      <c r="CI45" s="61"/>
      <c r="CJ45" s="61"/>
      <c r="CK45" s="61"/>
      <c r="CL45" s="61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</row>
    <row r="46" spans="2:116" s="4" customFormat="1" ht="15.75" customHeight="1">
      <c r="B46" s="134">
        <v>13</v>
      </c>
      <c r="C46" s="135"/>
      <c r="D46" s="135"/>
      <c r="E46" s="135"/>
      <c r="F46" s="135"/>
      <c r="G46" s="135" t="s">
        <v>16</v>
      </c>
      <c r="H46" s="135"/>
      <c r="I46" s="135"/>
      <c r="J46" s="162">
        <f t="shared" si="5"/>
        <v>0.4881944444444443</v>
      </c>
      <c r="K46" s="162"/>
      <c r="L46" s="162"/>
      <c r="M46" s="162"/>
      <c r="N46" s="163"/>
      <c r="O46" s="164" t="str">
        <f>D17</f>
        <v>Akademia Pilkarska Zuri Football ( PL )</v>
      </c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6" t="s">
        <v>20</v>
      </c>
      <c r="AF46" s="158" t="str">
        <f>D20</f>
        <v>BV Westfalia Wickede 1910</v>
      </c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9"/>
      <c r="AW46" s="150">
        <v>1</v>
      </c>
      <c r="AX46" s="160"/>
      <c r="AY46" s="16" t="s">
        <v>19</v>
      </c>
      <c r="AZ46" s="160">
        <v>8</v>
      </c>
      <c r="BA46" s="161"/>
      <c r="BB46" s="150"/>
      <c r="BC46" s="151"/>
      <c r="BD46" s="77"/>
      <c r="BE46" s="68">
        <f t="shared" si="0"/>
        <v>0</v>
      </c>
      <c r="BF46" s="70">
        <f t="shared" si="4"/>
        <v>0</v>
      </c>
      <c r="BG46" s="70" t="s">
        <v>19</v>
      </c>
      <c r="BH46" s="70">
        <f t="shared" si="1"/>
        <v>3</v>
      </c>
      <c r="BI46" s="62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62"/>
      <c r="BU46" s="62" t="s">
        <v>19</v>
      </c>
      <c r="BV46" s="68">
        <f t="shared" si="2"/>
        <v>3</v>
      </c>
      <c r="BW46" s="65"/>
      <c r="BX46" s="62"/>
      <c r="BY46" s="62" t="str">
        <f>$AG$19</f>
        <v>FSV Mainz 05</v>
      </c>
      <c r="BZ46" s="68">
        <f>SUM($BV$38+$BE$50+$BV$56+$BV$68+$BE$83)</f>
        <v>15</v>
      </c>
      <c r="CA46" s="66">
        <f>SUM($AZ$38+$AW$50+$AZ$56+$AZ$68+$AW$83)</f>
        <v>21</v>
      </c>
      <c r="CB46" s="74" t="s">
        <v>19</v>
      </c>
      <c r="CC46" s="75">
        <f>SUM($AW$38+$AZ$50+$AW$56+$AW$68+$AZ$83)</f>
        <v>1</v>
      </c>
      <c r="CD46" s="76">
        <f t="shared" si="6"/>
        <v>20</v>
      </c>
      <c r="CE46" s="66"/>
      <c r="CF46" s="66"/>
      <c r="CG46" s="61"/>
      <c r="CH46" s="61"/>
      <c r="CI46" s="61"/>
      <c r="CJ46" s="61"/>
      <c r="CK46" s="61"/>
      <c r="CL46" s="61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</row>
    <row r="47" spans="2:116" s="4" customFormat="1" ht="15.75" customHeight="1">
      <c r="B47" s="136">
        <v>14</v>
      </c>
      <c r="C47" s="137"/>
      <c r="D47" s="137"/>
      <c r="E47" s="137"/>
      <c r="F47" s="137"/>
      <c r="G47" s="137" t="s">
        <v>22</v>
      </c>
      <c r="H47" s="137"/>
      <c r="I47" s="137"/>
      <c r="J47" s="132">
        <f t="shared" si="5"/>
        <v>0.4958333333333332</v>
      </c>
      <c r="K47" s="132"/>
      <c r="L47" s="132"/>
      <c r="M47" s="132"/>
      <c r="N47" s="133"/>
      <c r="O47" s="154" t="str">
        <f>AG17</f>
        <v>SV Vestia Disteln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8" t="s">
        <v>20</v>
      </c>
      <c r="AF47" s="155" t="str">
        <f>AG20</f>
        <v>RJO Brabant United ( NL )</v>
      </c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6"/>
      <c r="AW47" s="147">
        <v>0</v>
      </c>
      <c r="AX47" s="148"/>
      <c r="AY47" s="8" t="s">
        <v>19</v>
      </c>
      <c r="AZ47" s="148">
        <v>1</v>
      </c>
      <c r="BA47" s="149"/>
      <c r="BB47" s="147"/>
      <c r="BC47" s="157"/>
      <c r="BD47" s="77"/>
      <c r="BE47" s="68">
        <f t="shared" si="0"/>
        <v>0</v>
      </c>
      <c r="BF47" s="70">
        <f t="shared" si="4"/>
        <v>0</v>
      </c>
      <c r="BG47" s="70" t="s">
        <v>19</v>
      </c>
      <c r="BH47" s="70">
        <f t="shared" si="1"/>
        <v>3</v>
      </c>
      <c r="BI47" s="62"/>
      <c r="BJ47" s="62"/>
      <c r="BK47" s="78"/>
      <c r="BL47" s="78"/>
      <c r="BM47" s="79" t="str">
        <f>AG16</f>
        <v>SG Wattenscheid 09</v>
      </c>
      <c r="BN47" s="80" t="e">
        <f>SUM($BH$37+$BF$44+$BF$48+#REF!)</f>
        <v>#REF!</v>
      </c>
      <c r="BO47" s="80" t="e">
        <f>SUM($AZ$37+$AW$44+$AW$48+#REF!)</f>
        <v>#REF!</v>
      </c>
      <c r="BP47" s="81" t="s">
        <v>19</v>
      </c>
      <c r="BQ47" s="80" t="e">
        <f>SUM($AW$37+$AZ$44+$AZ$48+#REF!)</f>
        <v>#REF!</v>
      </c>
      <c r="BR47" s="82" t="e">
        <f>SUM(BO47-BQ47)</f>
        <v>#REF!</v>
      </c>
      <c r="BS47" s="62"/>
      <c r="BT47" s="62"/>
      <c r="BU47" s="62" t="s">
        <v>19</v>
      </c>
      <c r="BV47" s="68">
        <f t="shared" si="2"/>
        <v>3</v>
      </c>
      <c r="BW47" s="65"/>
      <c r="BX47" s="62"/>
      <c r="BY47" s="62" t="str">
        <f>$AG$20</f>
        <v>RJO Brabant United ( NL )</v>
      </c>
      <c r="BZ47" s="68">
        <f>SUM($BE$41+$BV$47+$BE$53+$BV$74+$BV$83)</f>
        <v>6</v>
      </c>
      <c r="CA47" s="66">
        <f>SUM($AW$41+$AZ$47+$AW$53+$AZ$74+$AZ$83)</f>
        <v>6</v>
      </c>
      <c r="CB47" s="74" t="s">
        <v>19</v>
      </c>
      <c r="CC47" s="75">
        <f>SUM($AZ$41+$AW$47+$AZ$53+$AW$74+$AW$83)</f>
        <v>7</v>
      </c>
      <c r="CD47" s="76">
        <f t="shared" si="6"/>
        <v>-1</v>
      </c>
      <c r="CE47" s="66"/>
      <c r="CF47" s="66"/>
      <c r="CG47" s="61"/>
      <c r="CH47" s="61"/>
      <c r="CI47" s="61"/>
      <c r="CJ47" s="61"/>
      <c r="CK47" s="61"/>
      <c r="CL47" s="61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</row>
    <row r="48" spans="2:116" s="4" customFormat="1" ht="15.75" customHeight="1" thickBot="1">
      <c r="B48" s="138">
        <v>15</v>
      </c>
      <c r="C48" s="139"/>
      <c r="D48" s="139"/>
      <c r="E48" s="139"/>
      <c r="F48" s="139"/>
      <c r="G48" s="139" t="s">
        <v>31</v>
      </c>
      <c r="H48" s="139"/>
      <c r="I48" s="139"/>
      <c r="J48" s="143">
        <f t="shared" si="5"/>
        <v>0.5034722222222221</v>
      </c>
      <c r="K48" s="143"/>
      <c r="L48" s="143"/>
      <c r="M48" s="143"/>
      <c r="N48" s="144"/>
      <c r="O48" s="170" t="str">
        <f>R25</f>
        <v>FC Masny ( F )</v>
      </c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24" t="s">
        <v>20</v>
      </c>
      <c r="AF48" s="165" t="str">
        <f>R28</f>
        <v>RW Oberhausen</v>
      </c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6"/>
      <c r="AW48" s="145">
        <v>0</v>
      </c>
      <c r="AX48" s="152"/>
      <c r="AY48" s="24" t="s">
        <v>19</v>
      </c>
      <c r="AZ48" s="152">
        <v>2</v>
      </c>
      <c r="BA48" s="153"/>
      <c r="BB48" s="145"/>
      <c r="BC48" s="146"/>
      <c r="BD48" s="77"/>
      <c r="BE48" s="68">
        <f t="shared" si="0"/>
        <v>0</v>
      </c>
      <c r="BF48" s="70">
        <f t="shared" si="4"/>
        <v>0</v>
      </c>
      <c r="BG48" s="70" t="s">
        <v>19</v>
      </c>
      <c r="BH48" s="70">
        <f t="shared" si="1"/>
        <v>3</v>
      </c>
      <c r="BI48" s="62"/>
      <c r="BJ48" s="62"/>
      <c r="BK48" s="78"/>
      <c r="BL48" s="78"/>
      <c r="BM48" s="79" t="str">
        <f>AG17</f>
        <v>SV Vestia Disteln</v>
      </c>
      <c r="BN48" s="80" t="e">
        <f>SUM($BF$40+$BH$44+$BF$49+#REF!)</f>
        <v>#REF!</v>
      </c>
      <c r="BO48" s="80" t="e">
        <f>SUM($AW$40+$AZ$44+$AW$49+#REF!)</f>
        <v>#REF!</v>
      </c>
      <c r="BP48" s="81" t="s">
        <v>19</v>
      </c>
      <c r="BQ48" s="80" t="e">
        <f>SUM($AZ$40+$AW$44+$AZ$49+#REF!)</f>
        <v>#REF!</v>
      </c>
      <c r="BR48" s="82" t="e">
        <f>SUM(BO48-BQ48)</f>
        <v>#REF!</v>
      </c>
      <c r="BS48" s="62"/>
      <c r="BT48" s="62"/>
      <c r="BU48" s="62" t="s">
        <v>19</v>
      </c>
      <c r="BV48" s="68">
        <f t="shared" si="2"/>
        <v>3</v>
      </c>
      <c r="BW48" s="65"/>
      <c r="BX48" s="62"/>
      <c r="BY48" s="62" t="str">
        <f>$AG$21</f>
        <v>Tennis Borussia Berlin</v>
      </c>
      <c r="BZ48" s="68">
        <f>SUM($BV$41+$BV$50+$BE$65+$BE$71+$BE$77)</f>
        <v>9</v>
      </c>
      <c r="CA48" s="66">
        <f>SUM($AZ$41+$AZ$50+$AW$65+$AW$71+$AW$77)</f>
        <v>9</v>
      </c>
      <c r="CB48" s="74" t="s">
        <v>19</v>
      </c>
      <c r="CC48" s="75">
        <f>SUM($AW$41+$AW$50+$AZ$65+$AZ$71+$AZ$77)</f>
        <v>7</v>
      </c>
      <c r="CD48" s="76">
        <f t="shared" si="6"/>
        <v>2</v>
      </c>
      <c r="CE48" s="66"/>
      <c r="CF48" s="66"/>
      <c r="CG48" s="61"/>
      <c r="CH48" s="61"/>
      <c r="CI48" s="61"/>
      <c r="CJ48" s="61"/>
      <c r="CK48" s="61"/>
      <c r="CL48" s="61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</row>
    <row r="49" spans="2:116" s="4" customFormat="1" ht="15.75" customHeight="1">
      <c r="B49" s="134">
        <v>16</v>
      </c>
      <c r="C49" s="135"/>
      <c r="D49" s="135"/>
      <c r="E49" s="135"/>
      <c r="F49" s="135"/>
      <c r="G49" s="135" t="s">
        <v>16</v>
      </c>
      <c r="H49" s="135"/>
      <c r="I49" s="135"/>
      <c r="J49" s="162">
        <f t="shared" si="5"/>
        <v>0.511111111111111</v>
      </c>
      <c r="K49" s="162"/>
      <c r="L49" s="162"/>
      <c r="M49" s="162"/>
      <c r="N49" s="163"/>
      <c r="O49" s="164" t="str">
        <f>D19</f>
        <v>RW Essen</v>
      </c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6" t="s">
        <v>20</v>
      </c>
      <c r="AF49" s="158" t="str">
        <f>D21</f>
        <v>Concordia Schneeberg</v>
      </c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9"/>
      <c r="AW49" s="150">
        <v>4</v>
      </c>
      <c r="AX49" s="160"/>
      <c r="AY49" s="16" t="s">
        <v>19</v>
      </c>
      <c r="AZ49" s="160">
        <v>0</v>
      </c>
      <c r="BA49" s="161"/>
      <c r="BB49" s="150"/>
      <c r="BC49" s="151"/>
      <c r="BD49" s="77"/>
      <c r="BE49" s="68">
        <f t="shared" si="0"/>
        <v>3</v>
      </c>
      <c r="BF49" s="70">
        <f t="shared" si="4"/>
        <v>3</v>
      </c>
      <c r="BG49" s="70" t="s">
        <v>19</v>
      </c>
      <c r="BH49" s="70">
        <f t="shared" si="1"/>
        <v>0</v>
      </c>
      <c r="BI49" s="62"/>
      <c r="BJ49" s="62"/>
      <c r="BK49" s="78"/>
      <c r="BL49" s="78"/>
      <c r="BM49" s="83" t="str">
        <f>AG18</f>
        <v>FSV Neunkirchen Seelscheid</v>
      </c>
      <c r="BN49" s="80" t="e">
        <f>SUM($BF$36+$BH$40+$BH$45+#REF!)</f>
        <v>#REF!</v>
      </c>
      <c r="BO49" s="80" t="e">
        <f>SUM($AW$36+$AZ$40+$AZ$45+#REF!)</f>
        <v>#REF!</v>
      </c>
      <c r="BP49" s="81" t="s">
        <v>19</v>
      </c>
      <c r="BQ49" s="80" t="e">
        <f>SUM($AZ$36+$AW$40+$AW$45+#REF!)</f>
        <v>#REF!</v>
      </c>
      <c r="BR49" s="84" t="e">
        <f>SUM(BO49-BQ49)</f>
        <v>#REF!</v>
      </c>
      <c r="BS49" s="62"/>
      <c r="BT49" s="62"/>
      <c r="BU49" s="62" t="s">
        <v>19</v>
      </c>
      <c r="BV49" s="68">
        <f t="shared" si="2"/>
        <v>0</v>
      </c>
      <c r="BW49" s="65"/>
      <c r="BX49" s="62"/>
      <c r="BY49" s="61"/>
      <c r="BZ49" s="61"/>
      <c r="CA49" s="61"/>
      <c r="CB49" s="61"/>
      <c r="CC49" s="61"/>
      <c r="CD49" s="61"/>
      <c r="CE49" s="66"/>
      <c r="CF49" s="66"/>
      <c r="CG49" s="61"/>
      <c r="CH49" s="61"/>
      <c r="CI49" s="61"/>
      <c r="CJ49" s="61"/>
      <c r="CK49" s="61"/>
      <c r="CL49" s="61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</row>
    <row r="50" spans="2:116" s="4" customFormat="1" ht="15.75" customHeight="1">
      <c r="B50" s="136">
        <v>17</v>
      </c>
      <c r="C50" s="137"/>
      <c r="D50" s="137"/>
      <c r="E50" s="137"/>
      <c r="F50" s="137"/>
      <c r="G50" s="137" t="s">
        <v>22</v>
      </c>
      <c r="H50" s="137"/>
      <c r="I50" s="137"/>
      <c r="J50" s="132">
        <f t="shared" si="5"/>
        <v>0.5187499999999998</v>
      </c>
      <c r="K50" s="132"/>
      <c r="L50" s="132"/>
      <c r="M50" s="132"/>
      <c r="N50" s="133"/>
      <c r="O50" s="154" t="str">
        <f>AG19</f>
        <v>FSV Mainz 05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8" t="s">
        <v>20</v>
      </c>
      <c r="AF50" s="155" t="str">
        <f>AG21</f>
        <v>Tennis Borussia Berlin</v>
      </c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6"/>
      <c r="AW50" s="147">
        <v>4</v>
      </c>
      <c r="AX50" s="148"/>
      <c r="AY50" s="8" t="s">
        <v>19</v>
      </c>
      <c r="AZ50" s="148">
        <v>1</v>
      </c>
      <c r="BA50" s="149"/>
      <c r="BB50" s="147"/>
      <c r="BC50" s="157"/>
      <c r="BD50" s="77"/>
      <c r="BE50" s="68">
        <f t="shared" si="0"/>
        <v>3</v>
      </c>
      <c r="BF50" s="70">
        <f t="shared" si="4"/>
        <v>3</v>
      </c>
      <c r="BG50" s="70" t="s">
        <v>19</v>
      </c>
      <c r="BH50" s="70">
        <f t="shared" si="1"/>
        <v>0</v>
      </c>
      <c r="BI50" s="62"/>
      <c r="BJ50" s="62"/>
      <c r="BK50" s="78"/>
      <c r="BL50" s="78"/>
      <c r="BM50" s="79" t="str">
        <f aca="true" t="shared" si="7" ref="BM50:BM57">AG21</f>
        <v>Tennis Borussia Berlin</v>
      </c>
      <c r="BN50" s="80">
        <f>SUM($BF$37+$BH$41+$BF$45+$BH$49)</f>
        <v>3</v>
      </c>
      <c r="BO50" s="80">
        <f>SUM($AW$37+$AZ$41+$AW$45+$AZ$49)</f>
        <v>2</v>
      </c>
      <c r="BP50" s="81" t="s">
        <v>19</v>
      </c>
      <c r="BQ50" s="80">
        <f>SUM($AZ$37+$AW$41+$AZ$45+$AW$49)</f>
        <v>13</v>
      </c>
      <c r="BR50" s="82">
        <f>SUM(BO50-BQ50)</f>
        <v>-11</v>
      </c>
      <c r="BS50" s="62"/>
      <c r="BT50" s="62"/>
      <c r="BU50" s="62" t="s">
        <v>19</v>
      </c>
      <c r="BV50" s="68">
        <f t="shared" si="2"/>
        <v>0</v>
      </c>
      <c r="BW50" s="65"/>
      <c r="BX50" s="62"/>
      <c r="BY50" s="71" t="s">
        <v>30</v>
      </c>
      <c r="BZ50" s="62" t="s">
        <v>24</v>
      </c>
      <c r="CA50" s="183" t="s">
        <v>25</v>
      </c>
      <c r="CB50" s="183"/>
      <c r="CC50" s="183"/>
      <c r="CD50" s="72" t="s">
        <v>26</v>
      </c>
      <c r="CE50" s="66"/>
      <c r="CF50" s="66"/>
      <c r="CG50" s="61"/>
      <c r="CH50" s="61"/>
      <c r="CI50" s="61"/>
      <c r="CJ50" s="61"/>
      <c r="CK50" s="61"/>
      <c r="CL50" s="61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</row>
    <row r="51" spans="2:116" s="4" customFormat="1" ht="15.75" customHeight="1" thickBot="1">
      <c r="B51" s="138">
        <v>18</v>
      </c>
      <c r="C51" s="139"/>
      <c r="D51" s="139"/>
      <c r="E51" s="139"/>
      <c r="F51" s="139"/>
      <c r="G51" s="139" t="s">
        <v>31</v>
      </c>
      <c r="H51" s="139"/>
      <c r="I51" s="139"/>
      <c r="J51" s="143">
        <f t="shared" si="5"/>
        <v>0.5263888888888887</v>
      </c>
      <c r="K51" s="143"/>
      <c r="L51" s="143"/>
      <c r="M51" s="143"/>
      <c r="N51" s="144"/>
      <c r="O51" s="170" t="str">
        <f>R27</f>
        <v>Westfalia Herne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24" t="s">
        <v>20</v>
      </c>
      <c r="AF51" s="165" t="str">
        <f>R29</f>
        <v>SC Fortuna Köln</v>
      </c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6"/>
      <c r="AW51" s="145">
        <v>1</v>
      </c>
      <c r="AX51" s="152"/>
      <c r="AY51" s="24" t="s">
        <v>19</v>
      </c>
      <c r="AZ51" s="152">
        <v>4</v>
      </c>
      <c r="BA51" s="153"/>
      <c r="BB51" s="145"/>
      <c r="BC51" s="146"/>
      <c r="BD51" s="77"/>
      <c r="BE51" s="68">
        <f t="shared" si="0"/>
        <v>0</v>
      </c>
      <c r="BF51" s="70">
        <f t="shared" si="4"/>
        <v>0</v>
      </c>
      <c r="BG51" s="70" t="s">
        <v>19</v>
      </c>
      <c r="BH51" s="70">
        <f t="shared" si="1"/>
        <v>3</v>
      </c>
      <c r="BI51" s="62"/>
      <c r="BJ51" s="62"/>
      <c r="BK51" s="78"/>
      <c r="BL51" s="78"/>
      <c r="BM51" s="79">
        <f t="shared" si="7"/>
        <v>0</v>
      </c>
      <c r="BN51" s="80" t="e">
        <f>SUM($BH$36+$BF$41+$BH$48+#REF!)</f>
        <v>#REF!</v>
      </c>
      <c r="BO51" s="80" t="e">
        <f>SUM($AZ$36+$AW$41+$AZ$48+#REF!)</f>
        <v>#REF!</v>
      </c>
      <c r="BP51" s="81" t="s">
        <v>19</v>
      </c>
      <c r="BQ51" s="80" t="e">
        <f>SUM($AW$36+$AZ$41+$AW$48+#REF!)</f>
        <v>#REF!</v>
      </c>
      <c r="BR51" s="82" t="e">
        <f>SUM(BO51-BQ51)</f>
        <v>#REF!</v>
      </c>
      <c r="BS51" s="62"/>
      <c r="BT51" s="62"/>
      <c r="BU51" s="62" t="s">
        <v>19</v>
      </c>
      <c r="BV51" s="68">
        <f t="shared" si="2"/>
        <v>3</v>
      </c>
      <c r="BW51" s="65"/>
      <c r="BX51" s="62"/>
      <c r="BY51" s="62" t="str">
        <f>$R$24</f>
        <v>BW Westfalia Langenbochum 2</v>
      </c>
      <c r="BZ51" s="68">
        <f>SUM($BE$36+$BE$45+$BV$54+$BE$69+$BV$78)</f>
        <v>3</v>
      </c>
      <c r="CA51" s="66">
        <f>SUM($AW$36+$AW$45+$AZ$54+$AW$69+$AZ$78)</f>
        <v>3</v>
      </c>
      <c r="CB51" s="74" t="s">
        <v>19</v>
      </c>
      <c r="CC51" s="75">
        <f>SUM($AZ$36+$AZ$45+$AW$54+$AZ$69+$AW$78)</f>
        <v>21</v>
      </c>
      <c r="CD51" s="76">
        <f aca="true" t="shared" si="8" ref="CD51:CD56">SUM(CA51-CC51)</f>
        <v>-18</v>
      </c>
      <c r="CE51" s="66"/>
      <c r="CF51" s="66"/>
      <c r="CG51" s="61"/>
      <c r="CH51" s="61"/>
      <c r="CI51" s="61"/>
      <c r="CJ51" s="61"/>
      <c r="CK51" s="61"/>
      <c r="CL51" s="61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</row>
    <row r="52" spans="2:82" ht="15.75" customHeight="1">
      <c r="B52" s="134">
        <v>19</v>
      </c>
      <c r="C52" s="135"/>
      <c r="D52" s="135"/>
      <c r="E52" s="135"/>
      <c r="F52" s="135"/>
      <c r="G52" s="135" t="s">
        <v>16</v>
      </c>
      <c r="H52" s="135"/>
      <c r="I52" s="135"/>
      <c r="J52" s="162">
        <f t="shared" si="5"/>
        <v>0.5340277777777775</v>
      </c>
      <c r="K52" s="162"/>
      <c r="L52" s="162"/>
      <c r="M52" s="162"/>
      <c r="N52" s="163"/>
      <c r="O52" s="164" t="str">
        <f>D20</f>
        <v>BV Westfalia Wickede 1910</v>
      </c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6" t="s">
        <v>20</v>
      </c>
      <c r="AF52" s="158" t="str">
        <f>D16</f>
        <v>BW Westfalia Langenbochum 1</v>
      </c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9"/>
      <c r="AW52" s="150">
        <v>0</v>
      </c>
      <c r="AX52" s="160"/>
      <c r="AY52" s="16" t="s">
        <v>19</v>
      </c>
      <c r="AZ52" s="160">
        <v>1</v>
      </c>
      <c r="BA52" s="161"/>
      <c r="BB52" s="150"/>
      <c r="BC52" s="151"/>
      <c r="BD52" s="85"/>
      <c r="BE52" s="68">
        <f aca="true" t="shared" si="9" ref="BE52:BE72">IF(ISBLANK(AZ52),"0",IF(AW52&gt;AZ52,3,IF(AW52=AZ52,1,0)))</f>
        <v>0</v>
      </c>
      <c r="BF52" s="70">
        <f aca="true" t="shared" si="10" ref="BF52:BF72">IF(ISBLANK(AW52),"0",IF(AW52&gt;AZ52,3,IF(AW52=AZ52,1,0)))</f>
        <v>0</v>
      </c>
      <c r="BG52" s="70" t="s">
        <v>19</v>
      </c>
      <c r="BH52" s="70">
        <f aca="true" t="shared" si="11" ref="BH52:BH72">IF(ISBLANK(AZ52),"0",IF(AZ52&gt;AW52,3,IF(AZ52=AW52,1,0)))</f>
        <v>3</v>
      </c>
      <c r="BI52" s="62"/>
      <c r="BJ52" s="62"/>
      <c r="BK52" s="78"/>
      <c r="BL52" s="78"/>
      <c r="BM52" s="79">
        <f t="shared" si="7"/>
        <v>0</v>
      </c>
      <c r="BN52" s="80" t="e">
        <f>SUM($BH$36+$BF$41+$BH$48+#REF!)</f>
        <v>#REF!</v>
      </c>
      <c r="BO52" s="80" t="e">
        <f>SUM($AZ$36+$AW$41+$AZ$48+#REF!)</f>
        <v>#REF!</v>
      </c>
      <c r="BP52" s="81" t="s">
        <v>19</v>
      </c>
      <c r="BQ52" s="80" t="e">
        <f>SUM($AW$36+$AZ$41+$AW$48+#REF!)</f>
        <v>#REF!</v>
      </c>
      <c r="BR52" s="82" t="e">
        <f aca="true" t="shared" si="12" ref="BR52:BR72">SUM(BO52-BQ52)</f>
        <v>#REF!</v>
      </c>
      <c r="BS52" s="62"/>
      <c r="BT52" s="62"/>
      <c r="BU52" s="62" t="s">
        <v>19</v>
      </c>
      <c r="BV52" s="68">
        <f aca="true" t="shared" si="13" ref="BV52:BV72">IF(ISBLANK(AZ52),"0",IF(AZ52&gt;AW52,3,IF(AZ52=AW52,1,0)))</f>
        <v>3</v>
      </c>
      <c r="BY52" s="62" t="str">
        <f>$R$25</f>
        <v>FC Masny ( F )</v>
      </c>
      <c r="BZ52" s="68">
        <f>SUM($BV$36+$BE$48+$BE$57+$BV$72+$BE$81)</f>
        <v>1</v>
      </c>
      <c r="CA52" s="66">
        <f>SUM($AZ$36+$AW$48+$AW$57+$AZ$72+$AW$81)</f>
        <v>2</v>
      </c>
      <c r="CB52" s="74" t="s">
        <v>19</v>
      </c>
      <c r="CC52" s="75">
        <f>SUM($AW$36+$AZ$48+$AZ$57+$AW$72+$AZ$81)</f>
        <v>21</v>
      </c>
      <c r="CD52" s="76">
        <f t="shared" si="8"/>
        <v>-19</v>
      </c>
    </row>
    <row r="53" spans="2:82" ht="15.75" customHeight="1">
      <c r="B53" s="136">
        <v>20</v>
      </c>
      <c r="C53" s="137"/>
      <c r="D53" s="137"/>
      <c r="E53" s="137"/>
      <c r="F53" s="137"/>
      <c r="G53" s="137" t="s">
        <v>22</v>
      </c>
      <c r="H53" s="137"/>
      <c r="I53" s="137"/>
      <c r="J53" s="132">
        <f t="shared" si="5"/>
        <v>0.5416666666666664</v>
      </c>
      <c r="K53" s="132"/>
      <c r="L53" s="132"/>
      <c r="M53" s="132"/>
      <c r="N53" s="133"/>
      <c r="O53" s="154" t="str">
        <f>AG20</f>
        <v>RJO Brabant United ( NL )</v>
      </c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8" t="s">
        <v>20</v>
      </c>
      <c r="AF53" s="155" t="str">
        <f>AG16</f>
        <v>SG Wattenscheid 09</v>
      </c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6"/>
      <c r="AW53" s="147">
        <v>0</v>
      </c>
      <c r="AX53" s="148"/>
      <c r="AY53" s="8" t="s">
        <v>19</v>
      </c>
      <c r="AZ53" s="148">
        <v>1</v>
      </c>
      <c r="BA53" s="149"/>
      <c r="BB53" s="147"/>
      <c r="BC53" s="157"/>
      <c r="BD53" s="85"/>
      <c r="BE53" s="68">
        <f t="shared" si="9"/>
        <v>0</v>
      </c>
      <c r="BF53" s="70">
        <f t="shared" si="10"/>
        <v>0</v>
      </c>
      <c r="BG53" s="70" t="s">
        <v>19</v>
      </c>
      <c r="BH53" s="70">
        <f t="shared" si="11"/>
        <v>3</v>
      </c>
      <c r="BI53" s="62"/>
      <c r="BJ53" s="62"/>
      <c r="BK53" s="78"/>
      <c r="BL53" s="78"/>
      <c r="BM53" s="79">
        <f t="shared" si="7"/>
        <v>0</v>
      </c>
      <c r="BN53" s="80" t="e">
        <f>SUM($BH$36+$BF$41+$BH$48+#REF!)</f>
        <v>#REF!</v>
      </c>
      <c r="BO53" s="80" t="e">
        <f>SUM($AZ$36+$AW$41+$AZ$48+#REF!)</f>
        <v>#REF!</v>
      </c>
      <c r="BP53" s="81" t="s">
        <v>19</v>
      </c>
      <c r="BQ53" s="80" t="e">
        <f>SUM($AW$36+$AZ$41+$AW$48+#REF!)</f>
        <v>#REF!</v>
      </c>
      <c r="BR53" s="82" t="e">
        <f t="shared" si="12"/>
        <v>#REF!</v>
      </c>
      <c r="BS53" s="62"/>
      <c r="BT53" s="62"/>
      <c r="BU53" s="62" t="s">
        <v>19</v>
      </c>
      <c r="BV53" s="68">
        <f t="shared" si="13"/>
        <v>3</v>
      </c>
      <c r="BY53" s="62" t="str">
        <f>$R$26</f>
        <v>Hertha 03 Zehlendorf</v>
      </c>
      <c r="BZ53" s="68">
        <f>SUM($BE$39+$BV$45+$BV$66+$BE$75+$BV$81)</f>
        <v>11</v>
      </c>
      <c r="CA53" s="66">
        <f>SUM($AW$39+$AZ$45+$AZ$66+$AW$75+$AZ$81)</f>
        <v>18</v>
      </c>
      <c r="CB53" s="74" t="s">
        <v>19</v>
      </c>
      <c r="CC53" s="75">
        <f>SUM($AZ$39+$AW$45+$AW$66+$AZ$75+$AW$81)</f>
        <v>2</v>
      </c>
      <c r="CD53" s="76">
        <f t="shared" si="8"/>
        <v>16</v>
      </c>
    </row>
    <row r="54" spans="2:82" ht="15.75" customHeight="1" thickBot="1">
      <c r="B54" s="138">
        <v>21</v>
      </c>
      <c r="C54" s="139"/>
      <c r="D54" s="139"/>
      <c r="E54" s="139"/>
      <c r="F54" s="139"/>
      <c r="G54" s="139" t="s">
        <v>31</v>
      </c>
      <c r="H54" s="139"/>
      <c r="I54" s="139"/>
      <c r="J54" s="143">
        <f t="shared" si="5"/>
        <v>0.5493055555555553</v>
      </c>
      <c r="K54" s="143"/>
      <c r="L54" s="143"/>
      <c r="M54" s="143"/>
      <c r="N54" s="144"/>
      <c r="O54" s="170" t="str">
        <f>R28</f>
        <v>RW Oberhausen</v>
      </c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24" t="s">
        <v>20</v>
      </c>
      <c r="AF54" s="165" t="str">
        <f>R24</f>
        <v>BW Westfalia Langenbochum 2</v>
      </c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6"/>
      <c r="AW54" s="145">
        <v>4</v>
      </c>
      <c r="AX54" s="152"/>
      <c r="AY54" s="24" t="s">
        <v>19</v>
      </c>
      <c r="AZ54" s="152">
        <v>0</v>
      </c>
      <c r="BA54" s="153"/>
      <c r="BB54" s="145"/>
      <c r="BC54" s="146"/>
      <c r="BD54" s="85"/>
      <c r="BE54" s="68">
        <f>IF(ISBLANK(AZ54),"0",IF(AW54&gt;AZ54,3,IF(AW54=AZ54,1,0)))</f>
        <v>3</v>
      </c>
      <c r="BF54" s="70">
        <f>IF(ISBLANK(AW54),"0",IF(AW54&gt;AZ54,3,IF(AW54=AZ54,1,0)))</f>
        <v>3</v>
      </c>
      <c r="BG54" s="70" t="s">
        <v>19</v>
      </c>
      <c r="BH54" s="70">
        <f>IF(ISBLANK(AZ54),"0",IF(AZ54&gt;AW54,3,IF(AZ54=AW54,1,0)))</f>
        <v>0</v>
      </c>
      <c r="BI54" s="62"/>
      <c r="BJ54" s="62"/>
      <c r="BK54" s="78"/>
      <c r="BL54" s="78"/>
      <c r="BM54" s="79">
        <f t="shared" si="7"/>
        <v>0</v>
      </c>
      <c r="BN54" s="80" t="e">
        <f>SUM($BH$36+$BF$41+$BH$48+#REF!)</f>
        <v>#REF!</v>
      </c>
      <c r="BO54" s="80" t="e">
        <f>SUM($AZ$36+$AW$41+$AZ$48+#REF!)</f>
        <v>#REF!</v>
      </c>
      <c r="BP54" s="81" t="s">
        <v>19</v>
      </c>
      <c r="BQ54" s="80" t="e">
        <f>SUM($AW$36+$AZ$41+$AW$48+#REF!)</f>
        <v>#REF!</v>
      </c>
      <c r="BR54" s="82" t="e">
        <f>SUM(BO54-BQ54)</f>
        <v>#REF!</v>
      </c>
      <c r="BS54" s="62"/>
      <c r="BT54" s="62"/>
      <c r="BU54" s="62" t="s">
        <v>19</v>
      </c>
      <c r="BV54" s="68">
        <f>IF(ISBLANK(AZ54),"0",IF(AZ54&gt;AW54,3,IF(AZ54=AW54,1,0)))</f>
        <v>0</v>
      </c>
      <c r="BY54" s="62" t="str">
        <f>$R$27</f>
        <v>Westfalia Herne</v>
      </c>
      <c r="BZ54" s="68">
        <f>SUM($BV$39+$BE$51+$BV$57+$BV$69+$BE$84)</f>
        <v>4</v>
      </c>
      <c r="CA54" s="66">
        <f>SUM($AZ$39+$AW$51+$AZ$57+$AZ$69+$AW$84)</f>
        <v>6</v>
      </c>
      <c r="CB54" s="74" t="s">
        <v>19</v>
      </c>
      <c r="CC54" s="75">
        <f>SUM($AW$39+$AZ$51+$AW$57+$AW$69+$AZ$84)</f>
        <v>11</v>
      </c>
      <c r="CD54" s="76">
        <f t="shared" si="8"/>
        <v>-5</v>
      </c>
    </row>
    <row r="55" spans="2:82" ht="15.75" customHeight="1">
      <c r="B55" s="134">
        <v>22</v>
      </c>
      <c r="C55" s="135"/>
      <c r="D55" s="135"/>
      <c r="E55" s="135"/>
      <c r="F55" s="135"/>
      <c r="G55" s="135" t="s">
        <v>16</v>
      </c>
      <c r="H55" s="135"/>
      <c r="I55" s="135"/>
      <c r="J55" s="162">
        <f t="shared" si="5"/>
        <v>0.5569444444444441</v>
      </c>
      <c r="K55" s="162"/>
      <c r="L55" s="162"/>
      <c r="M55" s="162"/>
      <c r="N55" s="163"/>
      <c r="O55" s="164" t="str">
        <f>D17</f>
        <v>Akademia Pilkarska Zuri Football ( PL )</v>
      </c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6" t="s">
        <v>20</v>
      </c>
      <c r="AF55" s="158" t="str">
        <f>D19</f>
        <v>RW Essen</v>
      </c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9"/>
      <c r="AW55" s="150">
        <v>0</v>
      </c>
      <c r="AX55" s="160"/>
      <c r="AY55" s="16" t="s">
        <v>19</v>
      </c>
      <c r="AZ55" s="160">
        <v>5</v>
      </c>
      <c r="BA55" s="161"/>
      <c r="BB55" s="150"/>
      <c r="BC55" s="151"/>
      <c r="BD55" s="85"/>
      <c r="BE55" s="68">
        <f>IF(ISBLANK(AZ55),"0",IF(AW55&gt;AZ55,3,IF(AW55=AZ55,1,0)))</f>
        <v>0</v>
      </c>
      <c r="BF55" s="70">
        <f>IF(ISBLANK(AW55),"0",IF(AW55&gt;AZ55,3,IF(AW55=AZ55,1,0)))</f>
        <v>0</v>
      </c>
      <c r="BG55" s="70" t="s">
        <v>19</v>
      </c>
      <c r="BH55" s="70">
        <f>IF(ISBLANK(AZ55),"0",IF(AZ55&gt;AW55,3,IF(AZ55=AW55,1,0)))</f>
        <v>3</v>
      </c>
      <c r="BI55" s="62"/>
      <c r="BJ55" s="62"/>
      <c r="BK55" s="78"/>
      <c r="BL55" s="78"/>
      <c r="BM55" s="79">
        <f t="shared" si="7"/>
        <v>0</v>
      </c>
      <c r="BN55" s="80" t="e">
        <f>SUM($BH$36+$BF$41+$BH$48+#REF!)</f>
        <v>#REF!</v>
      </c>
      <c r="BO55" s="80" t="e">
        <f>SUM($AZ$36+$AW$41+$AZ$48+#REF!)</f>
        <v>#REF!</v>
      </c>
      <c r="BP55" s="81" t="s">
        <v>19</v>
      </c>
      <c r="BQ55" s="80" t="e">
        <f>SUM($AW$36+$AZ$41+$AW$48+#REF!)</f>
        <v>#REF!</v>
      </c>
      <c r="BR55" s="82" t="e">
        <f>SUM(BO55-BQ55)</f>
        <v>#REF!</v>
      </c>
      <c r="BS55" s="62"/>
      <c r="BT55" s="62"/>
      <c r="BU55" s="62" t="s">
        <v>19</v>
      </c>
      <c r="BV55" s="68">
        <f>IF(ISBLANK(AZ55),"0",IF(AZ55&gt;AW55,3,IF(AZ55=AW55,1,0)))</f>
        <v>3</v>
      </c>
      <c r="BY55" s="62" t="str">
        <f>$R$28</f>
        <v>RW Oberhausen</v>
      </c>
      <c r="BZ55" s="68">
        <f>SUM($BE$42+$BV$48+$BE$54+$BV$75+$BV$84)</f>
        <v>13</v>
      </c>
      <c r="CA55" s="66">
        <f>SUM($AW$42+$AZ$48+$AW$54+$AZ$75+$AZ$84)</f>
        <v>11</v>
      </c>
      <c r="CB55" s="74" t="s">
        <v>19</v>
      </c>
      <c r="CC55" s="75">
        <f>SUM($AZ$42+$AW$48+$AZ$54+$AW$75+$AW$84)</f>
        <v>1</v>
      </c>
      <c r="CD55" s="76">
        <f t="shared" si="8"/>
        <v>10</v>
      </c>
    </row>
    <row r="56" spans="2:82" ht="15.75" customHeight="1">
      <c r="B56" s="136">
        <v>23</v>
      </c>
      <c r="C56" s="137"/>
      <c r="D56" s="137"/>
      <c r="E56" s="137"/>
      <c r="F56" s="137"/>
      <c r="G56" s="137" t="s">
        <v>22</v>
      </c>
      <c r="H56" s="137"/>
      <c r="I56" s="137"/>
      <c r="J56" s="132">
        <f t="shared" si="5"/>
        <v>0.564583333333333</v>
      </c>
      <c r="K56" s="132"/>
      <c r="L56" s="132"/>
      <c r="M56" s="132"/>
      <c r="N56" s="133"/>
      <c r="O56" s="154" t="str">
        <f>AG17</f>
        <v>SV Vestia Disteln</v>
      </c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8" t="s">
        <v>20</v>
      </c>
      <c r="AF56" s="155" t="str">
        <f>AG19</f>
        <v>FSV Mainz 05</v>
      </c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6"/>
      <c r="AW56" s="147">
        <v>0</v>
      </c>
      <c r="AX56" s="148"/>
      <c r="AY56" s="8" t="s">
        <v>19</v>
      </c>
      <c r="AZ56" s="148">
        <v>4</v>
      </c>
      <c r="BA56" s="149"/>
      <c r="BB56" s="147"/>
      <c r="BC56" s="157"/>
      <c r="BD56" s="85"/>
      <c r="BE56" s="68">
        <f>IF(ISBLANK(AZ56),"0",IF(AW56&gt;AZ56,3,IF(AW56=AZ56,1,0)))</f>
        <v>0</v>
      </c>
      <c r="BF56" s="70">
        <f>IF(ISBLANK(AW56),"0",IF(AW56&gt;AZ56,3,IF(AW56=AZ56,1,0)))</f>
        <v>0</v>
      </c>
      <c r="BG56" s="70" t="s">
        <v>19</v>
      </c>
      <c r="BH56" s="70">
        <f>IF(ISBLANK(AZ56),"0",IF(AZ56&gt;AW56,3,IF(AZ56=AW56,1,0)))</f>
        <v>3</v>
      </c>
      <c r="BI56" s="62"/>
      <c r="BJ56" s="62"/>
      <c r="BK56" s="78"/>
      <c r="BL56" s="78"/>
      <c r="BM56" s="79">
        <f t="shared" si="7"/>
        <v>0</v>
      </c>
      <c r="BN56" s="80" t="e">
        <f>SUM($BH$36+$BF$41+$BH$48+#REF!)</f>
        <v>#REF!</v>
      </c>
      <c r="BO56" s="80" t="e">
        <f>SUM($AZ$36+$AW$41+$AZ$48+#REF!)</f>
        <v>#REF!</v>
      </c>
      <c r="BP56" s="81" t="s">
        <v>19</v>
      </c>
      <c r="BQ56" s="80" t="e">
        <f>SUM($AW$36+$AZ$41+$AW$48+#REF!)</f>
        <v>#REF!</v>
      </c>
      <c r="BR56" s="82" t="e">
        <f>SUM(BO56-BQ56)</f>
        <v>#REF!</v>
      </c>
      <c r="BS56" s="62"/>
      <c r="BT56" s="62"/>
      <c r="BU56" s="62" t="s">
        <v>19</v>
      </c>
      <c r="BV56" s="68">
        <f>IF(ISBLANK(AZ56),"0",IF(AZ56&gt;AW56,3,IF(AZ56=AW56,1,0)))</f>
        <v>3</v>
      </c>
      <c r="BY56" s="62" t="str">
        <f>$R$29</f>
        <v>SC Fortuna Köln</v>
      </c>
      <c r="BZ56" s="68">
        <f>SUM($BV$42+$BV$51+$BE$66+$BE$72+$BE$78)</f>
        <v>10</v>
      </c>
      <c r="CA56" s="66">
        <f>SUM($AZ$42+$AZ$51+$AW$66+$AW$72+$AW$78)</f>
        <v>20</v>
      </c>
      <c r="CB56" s="74" t="s">
        <v>19</v>
      </c>
      <c r="CC56" s="75">
        <f>SUM($AW$42+$AW$51+$AZ$66+$AZ$72+$AZ$78)</f>
        <v>4</v>
      </c>
      <c r="CD56" s="76">
        <f t="shared" si="8"/>
        <v>16</v>
      </c>
    </row>
    <row r="57" spans="2:82" ht="15.75" customHeight="1" thickBot="1">
      <c r="B57" s="138">
        <v>24</v>
      </c>
      <c r="C57" s="139"/>
      <c r="D57" s="139"/>
      <c r="E57" s="139"/>
      <c r="F57" s="139"/>
      <c r="G57" s="139" t="s">
        <v>31</v>
      </c>
      <c r="H57" s="139"/>
      <c r="I57" s="139"/>
      <c r="J57" s="143">
        <f t="shared" si="5"/>
        <v>0.5722222222222219</v>
      </c>
      <c r="K57" s="143"/>
      <c r="L57" s="143"/>
      <c r="M57" s="143"/>
      <c r="N57" s="144"/>
      <c r="O57" s="170" t="str">
        <f>R25</f>
        <v>FC Masny ( F )</v>
      </c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24" t="s">
        <v>20</v>
      </c>
      <c r="AF57" s="165" t="str">
        <f>R27</f>
        <v>Westfalia Herne</v>
      </c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6"/>
      <c r="AW57" s="145">
        <v>1</v>
      </c>
      <c r="AX57" s="152"/>
      <c r="AY57" s="24" t="s">
        <v>19</v>
      </c>
      <c r="AZ57" s="152">
        <v>1</v>
      </c>
      <c r="BA57" s="153"/>
      <c r="BB57" s="145"/>
      <c r="BC57" s="146"/>
      <c r="BD57" s="85"/>
      <c r="BE57" s="68">
        <f>IF(ISBLANK(AZ57),"0",IF(AW57&gt;AZ57,3,IF(AW57=AZ57,1,0)))</f>
        <v>1</v>
      </c>
      <c r="BF57" s="70">
        <f>IF(ISBLANK(AW57),"0",IF(AW57&gt;AZ57,3,IF(AW57=AZ57,1,0)))</f>
        <v>1</v>
      </c>
      <c r="BG57" s="70" t="s">
        <v>19</v>
      </c>
      <c r="BH57" s="70">
        <f>IF(ISBLANK(AZ57),"0",IF(AZ57&gt;AW57,3,IF(AZ57=AW57,1,0)))</f>
        <v>1</v>
      </c>
      <c r="BI57" s="62"/>
      <c r="BJ57" s="62"/>
      <c r="BK57" s="78"/>
      <c r="BL57" s="78"/>
      <c r="BM57" s="79">
        <f t="shared" si="7"/>
        <v>0</v>
      </c>
      <c r="BN57" s="80" t="e">
        <f>SUM($BH$36+$BF$41+$BH$48+#REF!)</f>
        <v>#REF!</v>
      </c>
      <c r="BO57" s="80" t="e">
        <f>SUM($AZ$36+$AW$41+$AZ$48+#REF!)</f>
        <v>#REF!</v>
      </c>
      <c r="BP57" s="81" t="s">
        <v>19</v>
      </c>
      <c r="BQ57" s="80" t="e">
        <f>SUM($AW$36+$AZ$41+$AW$48+#REF!)</f>
        <v>#REF!</v>
      </c>
      <c r="BR57" s="82" t="e">
        <f>SUM(BO57-BQ57)</f>
        <v>#REF!</v>
      </c>
      <c r="BS57" s="62"/>
      <c r="BT57" s="62"/>
      <c r="BU57" s="62" t="s">
        <v>19</v>
      </c>
      <c r="BV57" s="68">
        <f>IF(ISBLANK(AZ57),"0",IF(AZ57&gt;AW57,3,IF(AZ57=AW57,1,0)))</f>
        <v>1</v>
      </c>
      <c r="BY57" s="62"/>
      <c r="BZ57" s="68"/>
      <c r="CA57" s="66"/>
      <c r="CB57" s="74"/>
      <c r="CC57" s="75"/>
      <c r="CD57" s="76"/>
    </row>
    <row r="58" spans="2:82" ht="15.75" customHeight="1">
      <c r="B58" s="20"/>
      <c r="C58" s="20"/>
      <c r="D58" s="20"/>
      <c r="E58" s="20"/>
      <c r="F58" s="20"/>
      <c r="G58" s="20"/>
      <c r="H58" s="20"/>
      <c r="I58" s="20"/>
      <c r="J58" s="21"/>
      <c r="K58" s="21"/>
      <c r="L58" s="21"/>
      <c r="M58" s="21"/>
      <c r="N58" s="21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3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3"/>
      <c r="AX58" s="23"/>
      <c r="AY58" s="23"/>
      <c r="AZ58" s="23"/>
      <c r="BA58" s="23"/>
      <c r="BB58" s="23"/>
      <c r="BC58" s="23"/>
      <c r="BD58" s="85"/>
      <c r="BE58" s="68"/>
      <c r="BF58" s="70"/>
      <c r="BG58" s="70"/>
      <c r="BH58" s="70"/>
      <c r="BI58" s="62"/>
      <c r="BJ58" s="62"/>
      <c r="BK58" s="78"/>
      <c r="BL58" s="78"/>
      <c r="BM58" s="79"/>
      <c r="BN58" s="80"/>
      <c r="BO58" s="80"/>
      <c r="BP58" s="81"/>
      <c r="BQ58" s="80"/>
      <c r="BR58" s="82"/>
      <c r="BS58" s="62"/>
      <c r="BT58" s="62"/>
      <c r="BU58" s="62"/>
      <c r="BV58" s="68"/>
      <c r="BY58" s="62"/>
      <c r="BZ58" s="68"/>
      <c r="CA58" s="66"/>
      <c r="CB58" s="74"/>
      <c r="CC58" s="75"/>
      <c r="CD58" s="76"/>
    </row>
    <row r="59" spans="2:74" ht="13.5" customHeight="1">
      <c r="B59" s="20"/>
      <c r="C59" s="20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3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3"/>
      <c r="AX59" s="23"/>
      <c r="AY59" s="23"/>
      <c r="AZ59" s="23"/>
      <c r="BA59" s="23"/>
      <c r="BB59" s="23"/>
      <c r="BC59" s="23"/>
      <c r="BD59" s="85"/>
      <c r="BE59" s="68"/>
      <c r="BF59" s="70"/>
      <c r="BG59" s="70"/>
      <c r="BH59" s="70"/>
      <c r="BI59" s="62"/>
      <c r="BJ59" s="62"/>
      <c r="BK59" s="78"/>
      <c r="BL59" s="78"/>
      <c r="BM59" s="79"/>
      <c r="BN59" s="80"/>
      <c r="BO59" s="80"/>
      <c r="BP59" s="81"/>
      <c r="BQ59" s="80"/>
      <c r="BR59" s="82"/>
      <c r="BS59" s="62"/>
      <c r="BT59" s="62"/>
      <c r="BU59" s="62"/>
      <c r="BV59" s="68"/>
    </row>
    <row r="60" spans="2:74" ht="33">
      <c r="B60" s="228" t="str">
        <f>$A$2</f>
        <v>BW Westfalia Langenbochum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85"/>
      <c r="BE60" s="68"/>
      <c r="BF60" s="70"/>
      <c r="BG60" s="70"/>
      <c r="BH60" s="70"/>
      <c r="BI60" s="62"/>
      <c r="BJ60" s="62"/>
      <c r="BK60" s="78"/>
      <c r="BL60" s="78"/>
      <c r="BM60" s="79"/>
      <c r="BN60" s="80"/>
      <c r="BO60" s="80"/>
      <c r="BP60" s="81"/>
      <c r="BQ60" s="80"/>
      <c r="BR60" s="82"/>
      <c r="BS60" s="62"/>
      <c r="BT60" s="62"/>
      <c r="BU60" s="62"/>
      <c r="BV60" s="68"/>
    </row>
    <row r="61" spans="2:74" ht="12.75">
      <c r="B61" s="1" t="s">
        <v>23</v>
      </c>
      <c r="N61" s="18"/>
      <c r="BE61" s="68"/>
      <c r="BF61" s="70"/>
      <c r="BG61" s="70"/>
      <c r="BH61" s="70"/>
      <c r="BI61" s="62"/>
      <c r="BJ61" s="62"/>
      <c r="BK61" s="78"/>
      <c r="BL61" s="78"/>
      <c r="BM61" s="79"/>
      <c r="BN61" s="80"/>
      <c r="BO61" s="80"/>
      <c r="BP61" s="81"/>
      <c r="BQ61" s="80"/>
      <c r="BR61" s="82"/>
      <c r="BS61" s="62"/>
      <c r="BT61" s="62"/>
      <c r="BU61" s="62"/>
      <c r="BV61" s="68"/>
    </row>
    <row r="62" spans="2:74" ht="6" customHeight="1" thickBot="1"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3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3"/>
      <c r="AX62" s="23"/>
      <c r="AY62" s="23"/>
      <c r="AZ62" s="23"/>
      <c r="BA62" s="23"/>
      <c r="BB62" s="23"/>
      <c r="BC62" s="23"/>
      <c r="BD62" s="85"/>
      <c r="BE62" s="68"/>
      <c r="BF62" s="70"/>
      <c r="BG62" s="70"/>
      <c r="BH62" s="70"/>
      <c r="BI62" s="62"/>
      <c r="BJ62" s="62"/>
      <c r="BK62" s="78"/>
      <c r="BL62" s="78"/>
      <c r="BM62" s="79"/>
      <c r="BN62" s="80"/>
      <c r="BO62" s="80"/>
      <c r="BP62" s="81"/>
      <c r="BQ62" s="80"/>
      <c r="BR62" s="82"/>
      <c r="BS62" s="62"/>
      <c r="BT62" s="62"/>
      <c r="BU62" s="62"/>
      <c r="BV62" s="68"/>
    </row>
    <row r="63" spans="2:116" s="4" customFormat="1" ht="16.5" customHeight="1" thickBot="1">
      <c r="B63" s="188" t="s">
        <v>14</v>
      </c>
      <c r="C63" s="189"/>
      <c r="D63" s="184" t="s">
        <v>50</v>
      </c>
      <c r="E63" s="168"/>
      <c r="F63" s="185"/>
      <c r="G63" s="184" t="s">
        <v>15</v>
      </c>
      <c r="H63" s="168"/>
      <c r="I63" s="185"/>
      <c r="J63" s="184" t="s">
        <v>17</v>
      </c>
      <c r="K63" s="168"/>
      <c r="L63" s="168"/>
      <c r="M63" s="168"/>
      <c r="N63" s="185"/>
      <c r="O63" s="184" t="s">
        <v>18</v>
      </c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85"/>
      <c r="AW63" s="184" t="s">
        <v>21</v>
      </c>
      <c r="AX63" s="168"/>
      <c r="AY63" s="168"/>
      <c r="AZ63" s="168"/>
      <c r="BA63" s="185"/>
      <c r="BB63" s="186"/>
      <c r="BC63" s="187"/>
      <c r="BD63" s="61"/>
      <c r="BE63" s="68"/>
      <c r="BF63" s="70"/>
      <c r="BG63" s="70"/>
      <c r="BH63" s="70"/>
      <c r="BI63" s="62"/>
      <c r="BJ63" s="62"/>
      <c r="BK63" s="78"/>
      <c r="BL63" s="78"/>
      <c r="BM63" s="79"/>
      <c r="BN63" s="80"/>
      <c r="BO63" s="80"/>
      <c r="BP63" s="81"/>
      <c r="BQ63" s="80"/>
      <c r="BR63" s="82"/>
      <c r="BS63" s="62"/>
      <c r="BT63" s="62"/>
      <c r="BU63" s="62"/>
      <c r="BV63" s="68"/>
      <c r="BW63" s="65"/>
      <c r="BX63" s="62"/>
      <c r="BY63" s="62"/>
      <c r="BZ63" s="62"/>
      <c r="CA63" s="62"/>
      <c r="CB63" s="62"/>
      <c r="CC63" s="66"/>
      <c r="CD63" s="66"/>
      <c r="CE63" s="66"/>
      <c r="CF63" s="66"/>
      <c r="CG63" s="61"/>
      <c r="CH63" s="61"/>
      <c r="CI63" s="61"/>
      <c r="CJ63" s="61"/>
      <c r="CK63" s="61"/>
      <c r="CL63" s="61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</row>
    <row r="64" spans="2:74" ht="15.75" customHeight="1">
      <c r="B64" s="134">
        <v>25</v>
      </c>
      <c r="C64" s="135"/>
      <c r="D64" s="135"/>
      <c r="E64" s="135"/>
      <c r="F64" s="135"/>
      <c r="G64" s="135" t="s">
        <v>16</v>
      </c>
      <c r="H64" s="135"/>
      <c r="I64" s="135"/>
      <c r="J64" s="162">
        <f>J57+$U$10*$X$10+$AL$10</f>
        <v>0.5798611111111107</v>
      </c>
      <c r="K64" s="162"/>
      <c r="L64" s="162"/>
      <c r="M64" s="162"/>
      <c r="N64" s="163"/>
      <c r="O64" s="164" t="str">
        <f>D21</f>
        <v>Concordia Schneeberg</v>
      </c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6" t="s">
        <v>20</v>
      </c>
      <c r="AF64" s="158" t="str">
        <f>D18</f>
        <v>FC Viktoria 1889 Berlin</v>
      </c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9"/>
      <c r="AW64" s="150">
        <v>0</v>
      </c>
      <c r="AX64" s="160"/>
      <c r="AY64" s="16" t="s">
        <v>19</v>
      </c>
      <c r="AZ64" s="160">
        <v>4</v>
      </c>
      <c r="BA64" s="161"/>
      <c r="BB64" s="150"/>
      <c r="BC64" s="151"/>
      <c r="BD64" s="85"/>
      <c r="BE64" s="68">
        <f t="shared" si="9"/>
        <v>0</v>
      </c>
      <c r="BF64" s="70">
        <f t="shared" si="10"/>
        <v>0</v>
      </c>
      <c r="BG64" s="70" t="s">
        <v>19</v>
      </c>
      <c r="BH64" s="70">
        <f t="shared" si="11"/>
        <v>3</v>
      </c>
      <c r="BI64" s="62"/>
      <c r="BJ64" s="62"/>
      <c r="BK64" s="78"/>
      <c r="BL64" s="78"/>
      <c r="BM64" s="79">
        <f aca="true" t="shared" si="14" ref="BM64:BM72">AG33</f>
        <v>0</v>
      </c>
      <c r="BN64" s="80" t="e">
        <f>SUM($BH$36+$BF$41+$BH$48+#REF!)</f>
        <v>#REF!</v>
      </c>
      <c r="BO64" s="80" t="e">
        <f>SUM($AZ$36+$AW$41+$AZ$48+#REF!)</f>
        <v>#REF!</v>
      </c>
      <c r="BP64" s="81" t="s">
        <v>19</v>
      </c>
      <c r="BQ64" s="80" t="e">
        <f>SUM($AW$36+$AZ$41+$AW$48+#REF!)</f>
        <v>#REF!</v>
      </c>
      <c r="BR64" s="82" t="e">
        <f t="shared" si="12"/>
        <v>#REF!</v>
      </c>
      <c r="BS64" s="62"/>
      <c r="BT64" s="62"/>
      <c r="BU64" s="62" t="s">
        <v>19</v>
      </c>
      <c r="BV64" s="68">
        <f t="shared" si="13"/>
        <v>3</v>
      </c>
    </row>
    <row r="65" spans="2:74" ht="15.75" customHeight="1">
      <c r="B65" s="136">
        <v>26</v>
      </c>
      <c r="C65" s="137"/>
      <c r="D65" s="137"/>
      <c r="E65" s="137"/>
      <c r="F65" s="137"/>
      <c r="G65" s="137" t="s">
        <v>22</v>
      </c>
      <c r="H65" s="137"/>
      <c r="I65" s="137"/>
      <c r="J65" s="132">
        <f aca="true" t="shared" si="15" ref="J65:J70">J64+$U$10*$X$10+$AL$10</f>
        <v>0.5874999999999996</v>
      </c>
      <c r="K65" s="132"/>
      <c r="L65" s="132"/>
      <c r="M65" s="132"/>
      <c r="N65" s="133"/>
      <c r="O65" s="154" t="str">
        <f>AG21</f>
        <v>Tennis Borussia Berlin</v>
      </c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8" t="s">
        <v>20</v>
      </c>
      <c r="AF65" s="155" t="str">
        <f>AG18</f>
        <v>FSV Neunkirchen Seelscheid</v>
      </c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6"/>
      <c r="AW65" s="147">
        <v>3</v>
      </c>
      <c r="AX65" s="148"/>
      <c r="AY65" s="8" t="s">
        <v>19</v>
      </c>
      <c r="AZ65" s="148">
        <v>1</v>
      </c>
      <c r="BA65" s="149"/>
      <c r="BB65" s="147"/>
      <c r="BC65" s="157"/>
      <c r="BD65" s="85"/>
      <c r="BE65" s="68">
        <f t="shared" si="9"/>
        <v>3</v>
      </c>
      <c r="BF65" s="70">
        <f t="shared" si="10"/>
        <v>3</v>
      </c>
      <c r="BG65" s="70" t="s">
        <v>19</v>
      </c>
      <c r="BH65" s="70">
        <f t="shared" si="11"/>
        <v>0</v>
      </c>
      <c r="BI65" s="62"/>
      <c r="BJ65" s="62"/>
      <c r="BK65" s="78"/>
      <c r="BL65" s="78"/>
      <c r="BM65" s="79">
        <f t="shared" si="14"/>
        <v>0</v>
      </c>
      <c r="BN65" s="80" t="e">
        <f>SUM($BH$36+$BF$41+$BH$48+#REF!)</f>
        <v>#REF!</v>
      </c>
      <c r="BO65" s="80" t="e">
        <f>SUM($AZ$36+$AW$41+$AZ$48+#REF!)</f>
        <v>#REF!</v>
      </c>
      <c r="BP65" s="81" t="s">
        <v>19</v>
      </c>
      <c r="BQ65" s="80" t="e">
        <f>SUM($AW$36+$AZ$41+$AW$48+#REF!)</f>
        <v>#REF!</v>
      </c>
      <c r="BR65" s="82" t="e">
        <f t="shared" si="12"/>
        <v>#REF!</v>
      </c>
      <c r="BS65" s="62"/>
      <c r="BT65" s="62"/>
      <c r="BU65" s="62" t="s">
        <v>19</v>
      </c>
      <c r="BV65" s="68">
        <f t="shared" si="13"/>
        <v>0</v>
      </c>
    </row>
    <row r="66" spans="2:74" ht="15.75" customHeight="1" thickBot="1">
      <c r="B66" s="138">
        <v>27</v>
      </c>
      <c r="C66" s="139"/>
      <c r="D66" s="139"/>
      <c r="E66" s="139"/>
      <c r="F66" s="139"/>
      <c r="G66" s="139" t="s">
        <v>31</v>
      </c>
      <c r="H66" s="139"/>
      <c r="I66" s="139"/>
      <c r="J66" s="143">
        <f t="shared" si="15"/>
        <v>0.5951388888888884</v>
      </c>
      <c r="K66" s="143"/>
      <c r="L66" s="143"/>
      <c r="M66" s="143"/>
      <c r="N66" s="144"/>
      <c r="O66" s="170" t="str">
        <f>R29</f>
        <v>SC Fortuna Köln</v>
      </c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24" t="s">
        <v>20</v>
      </c>
      <c r="AF66" s="165" t="str">
        <f>R26</f>
        <v>Hertha 03 Zehlendorf</v>
      </c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6"/>
      <c r="AW66" s="145">
        <v>1</v>
      </c>
      <c r="AX66" s="152"/>
      <c r="AY66" s="24" t="s">
        <v>19</v>
      </c>
      <c r="AZ66" s="152">
        <v>1</v>
      </c>
      <c r="BA66" s="153"/>
      <c r="BB66" s="145"/>
      <c r="BC66" s="146"/>
      <c r="BD66" s="85"/>
      <c r="BE66" s="68">
        <f t="shared" si="9"/>
        <v>1</v>
      </c>
      <c r="BF66" s="70">
        <f t="shared" si="10"/>
        <v>1</v>
      </c>
      <c r="BG66" s="70" t="s">
        <v>19</v>
      </c>
      <c r="BH66" s="70">
        <f t="shared" si="11"/>
        <v>1</v>
      </c>
      <c r="BI66" s="62"/>
      <c r="BJ66" s="62"/>
      <c r="BK66" s="78"/>
      <c r="BL66" s="78"/>
      <c r="BM66" s="79">
        <f t="shared" si="14"/>
        <v>0</v>
      </c>
      <c r="BN66" s="80" t="e">
        <f>SUM($BH$36+$BF$41+$BH$48+#REF!)</f>
        <v>#REF!</v>
      </c>
      <c r="BO66" s="80" t="e">
        <f>SUM($AZ$36+$AW$41+$AZ$48+#REF!)</f>
        <v>#REF!</v>
      </c>
      <c r="BP66" s="81" t="s">
        <v>19</v>
      </c>
      <c r="BQ66" s="80" t="e">
        <f>SUM($AW$36+$AZ$41+$AW$48+#REF!)</f>
        <v>#REF!</v>
      </c>
      <c r="BR66" s="82" t="e">
        <f t="shared" si="12"/>
        <v>#REF!</v>
      </c>
      <c r="BS66" s="62"/>
      <c r="BT66" s="62"/>
      <c r="BU66" s="62" t="s">
        <v>19</v>
      </c>
      <c r="BV66" s="68">
        <f t="shared" si="13"/>
        <v>1</v>
      </c>
    </row>
    <row r="67" spans="2:74" ht="15.75" customHeight="1">
      <c r="B67" s="134">
        <v>28</v>
      </c>
      <c r="C67" s="135"/>
      <c r="D67" s="135"/>
      <c r="E67" s="135"/>
      <c r="F67" s="135"/>
      <c r="G67" s="135" t="s">
        <v>16</v>
      </c>
      <c r="H67" s="135"/>
      <c r="I67" s="135"/>
      <c r="J67" s="162">
        <f t="shared" si="15"/>
        <v>0.6027777777777773</v>
      </c>
      <c r="K67" s="162"/>
      <c r="L67" s="162"/>
      <c r="M67" s="162"/>
      <c r="N67" s="163"/>
      <c r="O67" s="164" t="str">
        <f>D16</f>
        <v>BW Westfalia Langenbochum 1</v>
      </c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6" t="s">
        <v>20</v>
      </c>
      <c r="AF67" s="158" t="str">
        <f>D19</f>
        <v>RW Essen</v>
      </c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9"/>
      <c r="AW67" s="150">
        <v>0</v>
      </c>
      <c r="AX67" s="160"/>
      <c r="AY67" s="16" t="s">
        <v>19</v>
      </c>
      <c r="AZ67" s="160">
        <v>5</v>
      </c>
      <c r="BA67" s="161"/>
      <c r="BB67" s="150"/>
      <c r="BC67" s="151"/>
      <c r="BD67" s="85"/>
      <c r="BE67" s="68">
        <f t="shared" si="9"/>
        <v>0</v>
      </c>
      <c r="BF67" s="70">
        <f t="shared" si="10"/>
        <v>0</v>
      </c>
      <c r="BG67" s="70" t="s">
        <v>19</v>
      </c>
      <c r="BH67" s="70">
        <f t="shared" si="11"/>
        <v>3</v>
      </c>
      <c r="BI67" s="62"/>
      <c r="BJ67" s="62"/>
      <c r="BK67" s="78"/>
      <c r="BL67" s="78"/>
      <c r="BM67" s="79">
        <f t="shared" si="14"/>
        <v>0</v>
      </c>
      <c r="BN67" s="80" t="e">
        <f>SUM($BH$36+$BF$41+$BH$48+#REF!)</f>
        <v>#REF!</v>
      </c>
      <c r="BO67" s="80" t="e">
        <f>SUM($AZ$36+$AW$41+$AZ$48+#REF!)</f>
        <v>#REF!</v>
      </c>
      <c r="BP67" s="81" t="s">
        <v>19</v>
      </c>
      <c r="BQ67" s="80" t="e">
        <f>SUM($AW$36+$AZ$41+$AW$48+#REF!)</f>
        <v>#REF!</v>
      </c>
      <c r="BR67" s="82" t="e">
        <f t="shared" si="12"/>
        <v>#REF!</v>
      </c>
      <c r="BS67" s="62"/>
      <c r="BT67" s="62"/>
      <c r="BU67" s="62" t="s">
        <v>19</v>
      </c>
      <c r="BV67" s="68">
        <f t="shared" si="13"/>
        <v>3</v>
      </c>
    </row>
    <row r="68" spans="2:74" ht="15.75" customHeight="1">
      <c r="B68" s="136">
        <v>29</v>
      </c>
      <c r="C68" s="137"/>
      <c r="D68" s="137"/>
      <c r="E68" s="137"/>
      <c r="F68" s="137"/>
      <c r="G68" s="137" t="s">
        <v>22</v>
      </c>
      <c r="H68" s="137"/>
      <c r="I68" s="137"/>
      <c r="J68" s="132">
        <f t="shared" si="15"/>
        <v>0.6104166666666662</v>
      </c>
      <c r="K68" s="132"/>
      <c r="L68" s="132"/>
      <c r="M68" s="132"/>
      <c r="N68" s="133"/>
      <c r="O68" s="154" t="str">
        <f>AG16</f>
        <v>SG Wattenscheid 09</v>
      </c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8" t="s">
        <v>20</v>
      </c>
      <c r="AF68" s="155" t="str">
        <f>AG19</f>
        <v>FSV Mainz 05</v>
      </c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6"/>
      <c r="AW68" s="147">
        <v>0</v>
      </c>
      <c r="AX68" s="148"/>
      <c r="AY68" s="8" t="s">
        <v>19</v>
      </c>
      <c r="AZ68" s="148">
        <v>3</v>
      </c>
      <c r="BA68" s="149"/>
      <c r="BB68" s="147"/>
      <c r="BC68" s="157"/>
      <c r="BD68" s="85"/>
      <c r="BE68" s="68">
        <f t="shared" si="9"/>
        <v>0</v>
      </c>
      <c r="BF68" s="70">
        <f t="shared" si="10"/>
        <v>0</v>
      </c>
      <c r="BG68" s="70" t="s">
        <v>19</v>
      </c>
      <c r="BH68" s="70">
        <f t="shared" si="11"/>
        <v>3</v>
      </c>
      <c r="BI68" s="62"/>
      <c r="BJ68" s="62"/>
      <c r="BK68" s="78"/>
      <c r="BL68" s="78"/>
      <c r="BM68" s="79">
        <f t="shared" si="14"/>
        <v>0</v>
      </c>
      <c r="BN68" s="80" t="e">
        <f>SUM($BH$36+$BF$41+$BH$48+#REF!)</f>
        <v>#REF!</v>
      </c>
      <c r="BO68" s="80" t="e">
        <f>SUM($AZ$36+$AW$41+$AZ$48+#REF!)</f>
        <v>#REF!</v>
      </c>
      <c r="BP68" s="81" t="s">
        <v>19</v>
      </c>
      <c r="BQ68" s="80" t="e">
        <f>SUM($AW$36+$AZ$41+$AW$48+#REF!)</f>
        <v>#REF!</v>
      </c>
      <c r="BR68" s="82" t="e">
        <f t="shared" si="12"/>
        <v>#REF!</v>
      </c>
      <c r="BS68" s="62"/>
      <c r="BT68" s="62"/>
      <c r="BU68" s="62" t="s">
        <v>19</v>
      </c>
      <c r="BV68" s="68">
        <f t="shared" si="13"/>
        <v>3</v>
      </c>
    </row>
    <row r="69" spans="2:74" ht="15.75" customHeight="1" thickBot="1">
      <c r="B69" s="138">
        <v>30</v>
      </c>
      <c r="C69" s="139"/>
      <c r="D69" s="139"/>
      <c r="E69" s="139"/>
      <c r="F69" s="139"/>
      <c r="G69" s="139" t="s">
        <v>31</v>
      </c>
      <c r="H69" s="139"/>
      <c r="I69" s="139"/>
      <c r="J69" s="143">
        <f t="shared" si="15"/>
        <v>0.618055555555555</v>
      </c>
      <c r="K69" s="143"/>
      <c r="L69" s="143"/>
      <c r="M69" s="143"/>
      <c r="N69" s="144"/>
      <c r="O69" s="170" t="str">
        <f>R24</f>
        <v>BW Westfalia Langenbochum 2</v>
      </c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24" t="s">
        <v>20</v>
      </c>
      <c r="AF69" s="165" t="str">
        <f>R27</f>
        <v>Westfalia Herne</v>
      </c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6"/>
      <c r="AW69" s="145">
        <v>0</v>
      </c>
      <c r="AX69" s="152"/>
      <c r="AY69" s="24" t="s">
        <v>19</v>
      </c>
      <c r="AZ69" s="152">
        <v>4</v>
      </c>
      <c r="BA69" s="153"/>
      <c r="BB69" s="145"/>
      <c r="BC69" s="146"/>
      <c r="BD69" s="85"/>
      <c r="BE69" s="68">
        <f t="shared" si="9"/>
        <v>0</v>
      </c>
      <c r="BF69" s="70">
        <f t="shared" si="10"/>
        <v>0</v>
      </c>
      <c r="BG69" s="70" t="s">
        <v>19</v>
      </c>
      <c r="BH69" s="70">
        <f t="shared" si="11"/>
        <v>3</v>
      </c>
      <c r="BI69" s="62"/>
      <c r="BJ69" s="62"/>
      <c r="BK69" s="78"/>
      <c r="BL69" s="78"/>
      <c r="BM69" s="79">
        <f t="shared" si="14"/>
        <v>0</v>
      </c>
      <c r="BN69" s="80" t="e">
        <f>SUM($BH$36+$BF$41+$BH$48+#REF!)</f>
        <v>#REF!</v>
      </c>
      <c r="BO69" s="80" t="e">
        <f>SUM($AZ$36+$AW$41+$AZ$48+#REF!)</f>
        <v>#REF!</v>
      </c>
      <c r="BP69" s="81" t="s">
        <v>19</v>
      </c>
      <c r="BQ69" s="80" t="e">
        <f>SUM($AW$36+$AZ$41+$AW$48+#REF!)</f>
        <v>#REF!</v>
      </c>
      <c r="BR69" s="82" t="e">
        <f t="shared" si="12"/>
        <v>#REF!</v>
      </c>
      <c r="BS69" s="62"/>
      <c r="BT69" s="62"/>
      <c r="BU69" s="62" t="s">
        <v>19</v>
      </c>
      <c r="BV69" s="68">
        <f t="shared" si="13"/>
        <v>3</v>
      </c>
    </row>
    <row r="70" spans="2:74" ht="15.75" customHeight="1">
      <c r="B70" s="134">
        <v>31</v>
      </c>
      <c r="C70" s="135"/>
      <c r="D70" s="135"/>
      <c r="E70" s="135"/>
      <c r="F70" s="135"/>
      <c r="G70" s="135" t="s">
        <v>16</v>
      </c>
      <c r="H70" s="135"/>
      <c r="I70" s="135"/>
      <c r="J70" s="162">
        <f t="shared" si="15"/>
        <v>0.6256944444444439</v>
      </c>
      <c r="K70" s="162"/>
      <c r="L70" s="162"/>
      <c r="M70" s="162"/>
      <c r="N70" s="163"/>
      <c r="O70" s="164" t="str">
        <f>D21</f>
        <v>Concordia Schneeberg</v>
      </c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6" t="s">
        <v>20</v>
      </c>
      <c r="AF70" s="158" t="str">
        <f>D17</f>
        <v>Akademia Pilkarska Zuri Football ( PL )</v>
      </c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9"/>
      <c r="AW70" s="150">
        <v>3</v>
      </c>
      <c r="AX70" s="160"/>
      <c r="AY70" s="16" t="s">
        <v>19</v>
      </c>
      <c r="AZ70" s="160">
        <v>2</v>
      </c>
      <c r="BA70" s="161"/>
      <c r="BB70" s="150"/>
      <c r="BC70" s="151"/>
      <c r="BD70" s="85"/>
      <c r="BE70" s="68">
        <f t="shared" si="9"/>
        <v>3</v>
      </c>
      <c r="BF70" s="70">
        <f t="shared" si="10"/>
        <v>3</v>
      </c>
      <c r="BG70" s="70" t="s">
        <v>19</v>
      </c>
      <c r="BH70" s="70">
        <f t="shared" si="11"/>
        <v>0</v>
      </c>
      <c r="BI70" s="62"/>
      <c r="BJ70" s="62"/>
      <c r="BK70" s="78"/>
      <c r="BL70" s="78"/>
      <c r="BM70" s="79">
        <f t="shared" si="14"/>
        <v>0</v>
      </c>
      <c r="BN70" s="80" t="e">
        <f>SUM($BH$36+$BF$41+$BH$48+#REF!)</f>
        <v>#REF!</v>
      </c>
      <c r="BO70" s="80" t="e">
        <f>SUM($AZ$36+$AW$41+$AZ$48+#REF!)</f>
        <v>#REF!</v>
      </c>
      <c r="BP70" s="81" t="s">
        <v>19</v>
      </c>
      <c r="BQ70" s="80" t="e">
        <f>SUM($AW$36+$AZ$41+$AW$48+#REF!)</f>
        <v>#REF!</v>
      </c>
      <c r="BR70" s="82" t="e">
        <f t="shared" si="12"/>
        <v>#REF!</v>
      </c>
      <c r="BS70" s="62"/>
      <c r="BT70" s="62"/>
      <c r="BU70" s="62" t="s">
        <v>19</v>
      </c>
      <c r="BV70" s="68">
        <f t="shared" si="13"/>
        <v>0</v>
      </c>
    </row>
    <row r="71" spans="2:74" ht="15.75" customHeight="1">
      <c r="B71" s="136">
        <v>32</v>
      </c>
      <c r="C71" s="137"/>
      <c r="D71" s="137"/>
      <c r="E71" s="137"/>
      <c r="F71" s="137"/>
      <c r="G71" s="137" t="s">
        <v>22</v>
      </c>
      <c r="H71" s="137"/>
      <c r="I71" s="137"/>
      <c r="J71" s="132">
        <f aca="true" t="shared" si="16" ref="J71:J84">J70+$U$10*$X$10+$AL$10</f>
        <v>0.6333333333333327</v>
      </c>
      <c r="K71" s="132"/>
      <c r="L71" s="132"/>
      <c r="M71" s="132"/>
      <c r="N71" s="133"/>
      <c r="O71" s="154" t="str">
        <f>AG21</f>
        <v>Tennis Borussia Berlin</v>
      </c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8" t="s">
        <v>20</v>
      </c>
      <c r="AF71" s="155" t="str">
        <f>AG17</f>
        <v>SV Vestia Disteln</v>
      </c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6"/>
      <c r="AW71" s="147">
        <v>1</v>
      </c>
      <c r="AX71" s="148"/>
      <c r="AY71" s="8" t="s">
        <v>19</v>
      </c>
      <c r="AZ71" s="148">
        <v>2</v>
      </c>
      <c r="BA71" s="149"/>
      <c r="BB71" s="147"/>
      <c r="BC71" s="157"/>
      <c r="BD71" s="85"/>
      <c r="BE71" s="68">
        <f t="shared" si="9"/>
        <v>0</v>
      </c>
      <c r="BF71" s="70">
        <f t="shared" si="10"/>
        <v>0</v>
      </c>
      <c r="BG71" s="70" t="s">
        <v>19</v>
      </c>
      <c r="BH71" s="70">
        <f t="shared" si="11"/>
        <v>3</v>
      </c>
      <c r="BI71" s="62"/>
      <c r="BJ71" s="62"/>
      <c r="BK71" s="78"/>
      <c r="BL71" s="78"/>
      <c r="BM71" s="79">
        <f t="shared" si="14"/>
        <v>0</v>
      </c>
      <c r="BN71" s="80" t="e">
        <f>SUM($BH$36+$BF$41+$BH$48+#REF!)</f>
        <v>#REF!</v>
      </c>
      <c r="BO71" s="80" t="e">
        <f>SUM($AZ$36+$AW$41+$AZ$48+#REF!)</f>
        <v>#REF!</v>
      </c>
      <c r="BP71" s="81" t="s">
        <v>19</v>
      </c>
      <c r="BQ71" s="80" t="e">
        <f>SUM($AW$36+$AZ$41+$AW$48+#REF!)</f>
        <v>#REF!</v>
      </c>
      <c r="BR71" s="82" t="e">
        <f t="shared" si="12"/>
        <v>#REF!</v>
      </c>
      <c r="BS71" s="62"/>
      <c r="BT71" s="62"/>
      <c r="BU71" s="62" t="s">
        <v>19</v>
      </c>
      <c r="BV71" s="68">
        <f t="shared" si="13"/>
        <v>3</v>
      </c>
    </row>
    <row r="72" spans="2:74" ht="15.75" customHeight="1" thickBot="1">
      <c r="B72" s="138">
        <v>33</v>
      </c>
      <c r="C72" s="139"/>
      <c r="D72" s="139"/>
      <c r="E72" s="139"/>
      <c r="F72" s="139"/>
      <c r="G72" s="139" t="s">
        <v>31</v>
      </c>
      <c r="H72" s="139"/>
      <c r="I72" s="139"/>
      <c r="J72" s="143">
        <f t="shared" si="16"/>
        <v>0.6409722222222216</v>
      </c>
      <c r="K72" s="143"/>
      <c r="L72" s="143"/>
      <c r="M72" s="143"/>
      <c r="N72" s="144"/>
      <c r="O72" s="170" t="str">
        <f>R29</f>
        <v>SC Fortuna Köln</v>
      </c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24" t="s">
        <v>20</v>
      </c>
      <c r="AF72" s="165" t="str">
        <f>R25</f>
        <v>FC Masny ( F )</v>
      </c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6"/>
      <c r="AW72" s="145">
        <v>11</v>
      </c>
      <c r="AX72" s="152"/>
      <c r="AY72" s="24" t="s">
        <v>19</v>
      </c>
      <c r="AZ72" s="152">
        <v>0</v>
      </c>
      <c r="BA72" s="153"/>
      <c r="BB72" s="145"/>
      <c r="BC72" s="146"/>
      <c r="BD72" s="85"/>
      <c r="BE72" s="68">
        <f t="shared" si="9"/>
        <v>3</v>
      </c>
      <c r="BF72" s="70">
        <f t="shared" si="10"/>
        <v>3</v>
      </c>
      <c r="BG72" s="70" t="s">
        <v>19</v>
      </c>
      <c r="BH72" s="70">
        <f t="shared" si="11"/>
        <v>0</v>
      </c>
      <c r="BI72" s="62"/>
      <c r="BJ72" s="62"/>
      <c r="BK72" s="78"/>
      <c r="BL72" s="78"/>
      <c r="BM72" s="79">
        <f t="shared" si="14"/>
        <v>0</v>
      </c>
      <c r="BN72" s="80" t="e">
        <f>SUM($BH$36+$BF$41+$BH$48+#REF!)</f>
        <v>#REF!</v>
      </c>
      <c r="BO72" s="80" t="e">
        <f>SUM($AZ$36+$AW$41+$AZ$48+#REF!)</f>
        <v>#REF!</v>
      </c>
      <c r="BP72" s="81" t="s">
        <v>19</v>
      </c>
      <c r="BQ72" s="80" t="e">
        <f>SUM($AW$36+$AZ$41+$AW$48+#REF!)</f>
        <v>#REF!</v>
      </c>
      <c r="BR72" s="82" t="e">
        <f t="shared" si="12"/>
        <v>#REF!</v>
      </c>
      <c r="BS72" s="62"/>
      <c r="BT72" s="62"/>
      <c r="BU72" s="62" t="s">
        <v>19</v>
      </c>
      <c r="BV72" s="68">
        <f t="shared" si="13"/>
        <v>0</v>
      </c>
    </row>
    <row r="73" spans="2:74" ht="15.75" customHeight="1">
      <c r="B73" s="134">
        <v>34</v>
      </c>
      <c r="C73" s="135"/>
      <c r="D73" s="135"/>
      <c r="E73" s="135"/>
      <c r="F73" s="135"/>
      <c r="G73" s="135" t="s">
        <v>16</v>
      </c>
      <c r="H73" s="135"/>
      <c r="I73" s="135"/>
      <c r="J73" s="162">
        <f t="shared" si="16"/>
        <v>0.6486111111111105</v>
      </c>
      <c r="K73" s="162"/>
      <c r="L73" s="162"/>
      <c r="M73" s="162"/>
      <c r="N73" s="163"/>
      <c r="O73" s="164" t="str">
        <f>D18</f>
        <v>FC Viktoria 1889 Berlin</v>
      </c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6" t="s">
        <v>20</v>
      </c>
      <c r="AF73" s="158" t="str">
        <f>D20</f>
        <v>BV Westfalia Wickede 1910</v>
      </c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9"/>
      <c r="AW73" s="150">
        <v>0</v>
      </c>
      <c r="AX73" s="160"/>
      <c r="AY73" s="16" t="s">
        <v>19</v>
      </c>
      <c r="AZ73" s="160">
        <v>1</v>
      </c>
      <c r="BA73" s="161"/>
      <c r="BB73" s="150"/>
      <c r="BC73" s="151"/>
      <c r="BD73" s="85"/>
      <c r="BE73" s="68">
        <f aca="true" t="shared" si="17" ref="BE73:BE81">IF(ISBLANK(AZ73),"0",IF(AW73&gt;AZ73,3,IF(AW73=AZ73,1,0)))</f>
        <v>0</v>
      </c>
      <c r="BF73" s="70">
        <f aca="true" t="shared" si="18" ref="BF73:BF81">IF(ISBLANK(AW73),"0",IF(AW73&gt;AZ73,3,IF(AW73=AZ73,1,0)))</f>
        <v>0</v>
      </c>
      <c r="BG73" s="70" t="s">
        <v>19</v>
      </c>
      <c r="BH73" s="70">
        <f aca="true" t="shared" si="19" ref="BH73:BH81">IF(ISBLANK(AZ73),"0",IF(AZ73&gt;AW73,3,IF(AZ73=AW73,1,0)))</f>
        <v>3</v>
      </c>
      <c r="BI73" s="62"/>
      <c r="BJ73" s="62"/>
      <c r="BK73" s="78"/>
      <c r="BL73" s="78"/>
      <c r="BM73" s="79">
        <f aca="true" t="shared" si="20" ref="BM73:BM81">AG42</f>
        <v>0</v>
      </c>
      <c r="BN73" s="80" t="e">
        <f>SUM($BH$36+$BF$41+$BH$48+#REF!)</f>
        <v>#REF!</v>
      </c>
      <c r="BO73" s="80" t="e">
        <f>SUM($AZ$36+$AW$41+$AZ$48+#REF!)</f>
        <v>#REF!</v>
      </c>
      <c r="BP73" s="81" t="s">
        <v>19</v>
      </c>
      <c r="BQ73" s="80" t="e">
        <f>SUM($AW$36+$AZ$41+$AW$48+#REF!)</f>
        <v>#REF!</v>
      </c>
      <c r="BR73" s="82" t="e">
        <f aca="true" t="shared" si="21" ref="BR73:BR81">SUM(BO73-BQ73)</f>
        <v>#REF!</v>
      </c>
      <c r="BS73" s="62"/>
      <c r="BT73" s="62"/>
      <c r="BU73" s="62" t="s">
        <v>19</v>
      </c>
      <c r="BV73" s="68">
        <f aca="true" t="shared" si="22" ref="BV73:BV81">IF(ISBLANK(AZ73),"0",IF(AZ73&gt;AW73,3,IF(AZ73=AW73,1,0)))</f>
        <v>3</v>
      </c>
    </row>
    <row r="74" spans="2:74" ht="15.75" customHeight="1">
      <c r="B74" s="136">
        <v>35</v>
      </c>
      <c r="C74" s="137"/>
      <c r="D74" s="137"/>
      <c r="E74" s="137"/>
      <c r="F74" s="137"/>
      <c r="G74" s="137" t="s">
        <v>22</v>
      </c>
      <c r="H74" s="137"/>
      <c r="I74" s="137"/>
      <c r="J74" s="132">
        <f t="shared" si="16"/>
        <v>0.6562499999999993</v>
      </c>
      <c r="K74" s="132"/>
      <c r="L74" s="132"/>
      <c r="M74" s="132"/>
      <c r="N74" s="133"/>
      <c r="O74" s="154" t="str">
        <f>AG18</f>
        <v>FSV Neunkirchen Seelscheid</v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8" t="s">
        <v>20</v>
      </c>
      <c r="AF74" s="155" t="str">
        <f>AG20</f>
        <v>RJO Brabant United ( NL )</v>
      </c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6"/>
      <c r="AW74" s="147">
        <v>1</v>
      </c>
      <c r="AX74" s="148"/>
      <c r="AY74" s="8" t="s">
        <v>19</v>
      </c>
      <c r="AZ74" s="148">
        <v>5</v>
      </c>
      <c r="BA74" s="149"/>
      <c r="BB74" s="147"/>
      <c r="BC74" s="157"/>
      <c r="BD74" s="85"/>
      <c r="BE74" s="68">
        <f t="shared" si="17"/>
        <v>0</v>
      </c>
      <c r="BF74" s="70">
        <f t="shared" si="18"/>
        <v>0</v>
      </c>
      <c r="BG74" s="70" t="s">
        <v>19</v>
      </c>
      <c r="BH74" s="70">
        <f t="shared" si="19"/>
        <v>3</v>
      </c>
      <c r="BI74" s="62"/>
      <c r="BJ74" s="62"/>
      <c r="BK74" s="78"/>
      <c r="BL74" s="78"/>
      <c r="BM74" s="79">
        <f t="shared" si="20"/>
        <v>0</v>
      </c>
      <c r="BN74" s="80" t="e">
        <f>SUM($BH$36+$BF$41+$BH$48+#REF!)</f>
        <v>#REF!</v>
      </c>
      <c r="BO74" s="80" t="e">
        <f>SUM($AZ$36+$AW$41+$AZ$48+#REF!)</f>
        <v>#REF!</v>
      </c>
      <c r="BP74" s="81" t="s">
        <v>19</v>
      </c>
      <c r="BQ74" s="80" t="e">
        <f>SUM($AW$36+$AZ$41+$AW$48+#REF!)</f>
        <v>#REF!</v>
      </c>
      <c r="BR74" s="82" t="e">
        <f t="shared" si="21"/>
        <v>#REF!</v>
      </c>
      <c r="BS74" s="62"/>
      <c r="BT74" s="62"/>
      <c r="BU74" s="62" t="s">
        <v>19</v>
      </c>
      <c r="BV74" s="68">
        <f t="shared" si="22"/>
        <v>3</v>
      </c>
    </row>
    <row r="75" spans="2:74" ht="15.75" customHeight="1" thickBot="1">
      <c r="B75" s="138">
        <v>36</v>
      </c>
      <c r="C75" s="139"/>
      <c r="D75" s="139"/>
      <c r="E75" s="139"/>
      <c r="F75" s="139"/>
      <c r="G75" s="139" t="s">
        <v>31</v>
      </c>
      <c r="H75" s="139"/>
      <c r="I75" s="139"/>
      <c r="J75" s="143">
        <f t="shared" si="16"/>
        <v>0.6638888888888882</v>
      </c>
      <c r="K75" s="143"/>
      <c r="L75" s="143"/>
      <c r="M75" s="143"/>
      <c r="N75" s="144"/>
      <c r="O75" s="170" t="str">
        <f>R26</f>
        <v>Hertha 03 Zehlendorf</v>
      </c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24" t="s">
        <v>20</v>
      </c>
      <c r="AF75" s="165" t="str">
        <f>R28</f>
        <v>RW Oberhausen</v>
      </c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6"/>
      <c r="AW75" s="145">
        <v>1</v>
      </c>
      <c r="AX75" s="152"/>
      <c r="AY75" s="24" t="s">
        <v>19</v>
      </c>
      <c r="AZ75" s="152">
        <v>1</v>
      </c>
      <c r="BA75" s="153"/>
      <c r="BB75" s="145"/>
      <c r="BC75" s="146"/>
      <c r="BD75" s="85"/>
      <c r="BE75" s="68">
        <f t="shared" si="17"/>
        <v>1</v>
      </c>
      <c r="BF75" s="70">
        <f t="shared" si="18"/>
        <v>1</v>
      </c>
      <c r="BG75" s="70" t="s">
        <v>19</v>
      </c>
      <c r="BH75" s="70">
        <f t="shared" si="19"/>
        <v>1</v>
      </c>
      <c r="BI75" s="62"/>
      <c r="BJ75" s="62"/>
      <c r="BK75" s="78"/>
      <c r="BL75" s="78"/>
      <c r="BM75" s="79">
        <f t="shared" si="20"/>
        <v>0</v>
      </c>
      <c r="BN75" s="80" t="e">
        <f>SUM($BH$36+$BF$41+$BH$48+#REF!)</f>
        <v>#REF!</v>
      </c>
      <c r="BO75" s="80" t="e">
        <f>SUM($AZ$36+$AW$41+$AZ$48+#REF!)</f>
        <v>#REF!</v>
      </c>
      <c r="BP75" s="81" t="s">
        <v>19</v>
      </c>
      <c r="BQ75" s="80" t="e">
        <f>SUM($AW$36+$AZ$41+$AW$48+#REF!)</f>
        <v>#REF!</v>
      </c>
      <c r="BR75" s="82" t="e">
        <f t="shared" si="21"/>
        <v>#REF!</v>
      </c>
      <c r="BS75" s="62"/>
      <c r="BT75" s="62"/>
      <c r="BU75" s="62" t="s">
        <v>19</v>
      </c>
      <c r="BV75" s="68">
        <f t="shared" si="22"/>
        <v>1</v>
      </c>
    </row>
    <row r="76" spans="2:74" ht="15.75" customHeight="1">
      <c r="B76" s="134">
        <v>37</v>
      </c>
      <c r="C76" s="135"/>
      <c r="D76" s="135"/>
      <c r="E76" s="135"/>
      <c r="F76" s="135"/>
      <c r="G76" s="135" t="s">
        <v>16</v>
      </c>
      <c r="H76" s="135"/>
      <c r="I76" s="135"/>
      <c r="J76" s="162">
        <f t="shared" si="16"/>
        <v>0.6715277777777771</v>
      </c>
      <c r="K76" s="162"/>
      <c r="L76" s="162"/>
      <c r="M76" s="162"/>
      <c r="N76" s="163"/>
      <c r="O76" s="164" t="str">
        <f>D21</f>
        <v>Concordia Schneeberg</v>
      </c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6" t="s">
        <v>20</v>
      </c>
      <c r="AF76" s="158" t="str">
        <f>D16</f>
        <v>BW Westfalia Langenbochum 1</v>
      </c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9"/>
      <c r="AW76" s="150">
        <v>0</v>
      </c>
      <c r="AX76" s="160"/>
      <c r="AY76" s="16" t="s">
        <v>19</v>
      </c>
      <c r="AZ76" s="160">
        <v>1</v>
      </c>
      <c r="BA76" s="161"/>
      <c r="BB76" s="150"/>
      <c r="BC76" s="151"/>
      <c r="BD76" s="85"/>
      <c r="BE76" s="68">
        <f t="shared" si="17"/>
        <v>0</v>
      </c>
      <c r="BF76" s="70">
        <f t="shared" si="18"/>
        <v>0</v>
      </c>
      <c r="BG76" s="70" t="s">
        <v>19</v>
      </c>
      <c r="BH76" s="70">
        <f t="shared" si="19"/>
        <v>3</v>
      </c>
      <c r="BI76" s="62"/>
      <c r="BJ76" s="62"/>
      <c r="BK76" s="78"/>
      <c r="BL76" s="78"/>
      <c r="BM76" s="79">
        <f t="shared" si="20"/>
        <v>0</v>
      </c>
      <c r="BN76" s="80" t="e">
        <f>SUM($BH$36+$BF$41+$BH$48+#REF!)</f>
        <v>#REF!</v>
      </c>
      <c r="BO76" s="80" t="e">
        <f>SUM($AZ$36+$AW$41+$AZ$48+#REF!)</f>
        <v>#REF!</v>
      </c>
      <c r="BP76" s="81" t="s">
        <v>19</v>
      </c>
      <c r="BQ76" s="80" t="e">
        <f>SUM($AW$36+$AZ$41+$AW$48+#REF!)</f>
        <v>#REF!</v>
      </c>
      <c r="BR76" s="82" t="e">
        <f t="shared" si="21"/>
        <v>#REF!</v>
      </c>
      <c r="BS76" s="62"/>
      <c r="BT76" s="62"/>
      <c r="BU76" s="62" t="s">
        <v>19</v>
      </c>
      <c r="BV76" s="68">
        <f t="shared" si="22"/>
        <v>3</v>
      </c>
    </row>
    <row r="77" spans="2:74" ht="15.75" customHeight="1">
      <c r="B77" s="136">
        <v>38</v>
      </c>
      <c r="C77" s="137"/>
      <c r="D77" s="137"/>
      <c r="E77" s="137"/>
      <c r="F77" s="137"/>
      <c r="G77" s="137" t="s">
        <v>22</v>
      </c>
      <c r="H77" s="137"/>
      <c r="I77" s="137"/>
      <c r="J77" s="132">
        <f t="shared" si="16"/>
        <v>0.6791666666666659</v>
      </c>
      <c r="K77" s="132"/>
      <c r="L77" s="132"/>
      <c r="M77" s="132"/>
      <c r="N77" s="133"/>
      <c r="O77" s="154" t="str">
        <f>AG21</f>
        <v>Tennis Borussia Berlin</v>
      </c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8" t="s">
        <v>20</v>
      </c>
      <c r="AF77" s="155" t="str">
        <f>AG16</f>
        <v>SG Wattenscheid 09</v>
      </c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6"/>
      <c r="AW77" s="147">
        <v>2</v>
      </c>
      <c r="AX77" s="148"/>
      <c r="AY77" s="8" t="s">
        <v>19</v>
      </c>
      <c r="AZ77" s="148">
        <v>0</v>
      </c>
      <c r="BA77" s="149"/>
      <c r="BB77" s="147"/>
      <c r="BC77" s="157"/>
      <c r="BD77" s="85"/>
      <c r="BE77" s="68">
        <f t="shared" si="17"/>
        <v>3</v>
      </c>
      <c r="BF77" s="70">
        <f t="shared" si="18"/>
        <v>3</v>
      </c>
      <c r="BG77" s="70" t="s">
        <v>19</v>
      </c>
      <c r="BH77" s="70">
        <f t="shared" si="19"/>
        <v>0</v>
      </c>
      <c r="BI77" s="62"/>
      <c r="BJ77" s="62"/>
      <c r="BK77" s="78"/>
      <c r="BL77" s="78"/>
      <c r="BM77" s="79">
        <f t="shared" si="20"/>
        <v>0</v>
      </c>
      <c r="BN77" s="80" t="e">
        <f>SUM($BH$36+$BF$41+$BH$48+#REF!)</f>
        <v>#REF!</v>
      </c>
      <c r="BO77" s="80" t="e">
        <f>SUM($AZ$36+$AW$41+$AZ$48+#REF!)</f>
        <v>#REF!</v>
      </c>
      <c r="BP77" s="81" t="s">
        <v>19</v>
      </c>
      <c r="BQ77" s="80" t="e">
        <f>SUM($AW$36+$AZ$41+$AW$48+#REF!)</f>
        <v>#REF!</v>
      </c>
      <c r="BR77" s="82" t="e">
        <f t="shared" si="21"/>
        <v>#REF!</v>
      </c>
      <c r="BS77" s="62"/>
      <c r="BT77" s="62"/>
      <c r="BU77" s="62" t="s">
        <v>19</v>
      </c>
      <c r="BV77" s="68">
        <f t="shared" si="22"/>
        <v>0</v>
      </c>
    </row>
    <row r="78" spans="2:74" ht="15.75" customHeight="1" thickBot="1">
      <c r="B78" s="138">
        <v>39</v>
      </c>
      <c r="C78" s="139"/>
      <c r="D78" s="139"/>
      <c r="E78" s="139"/>
      <c r="F78" s="139"/>
      <c r="G78" s="139" t="s">
        <v>31</v>
      </c>
      <c r="H78" s="139"/>
      <c r="I78" s="139"/>
      <c r="J78" s="143">
        <f t="shared" si="16"/>
        <v>0.6868055555555548</v>
      </c>
      <c r="K78" s="143"/>
      <c r="L78" s="143"/>
      <c r="M78" s="143"/>
      <c r="N78" s="144"/>
      <c r="O78" s="170" t="str">
        <f>R29</f>
        <v>SC Fortuna Köln</v>
      </c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24" t="s">
        <v>20</v>
      </c>
      <c r="AF78" s="165" t="str">
        <f>R24</f>
        <v>BW Westfalia Langenbochum 2</v>
      </c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6"/>
      <c r="AW78" s="145">
        <v>4</v>
      </c>
      <c r="AX78" s="152"/>
      <c r="AY78" s="24" t="s">
        <v>19</v>
      </c>
      <c r="AZ78" s="152">
        <v>0</v>
      </c>
      <c r="BA78" s="153"/>
      <c r="BB78" s="145"/>
      <c r="BC78" s="146"/>
      <c r="BD78" s="85"/>
      <c r="BE78" s="68">
        <f t="shared" si="17"/>
        <v>3</v>
      </c>
      <c r="BF78" s="70">
        <f t="shared" si="18"/>
        <v>3</v>
      </c>
      <c r="BG78" s="70" t="s">
        <v>19</v>
      </c>
      <c r="BH78" s="70">
        <f t="shared" si="19"/>
        <v>0</v>
      </c>
      <c r="BI78" s="62"/>
      <c r="BJ78" s="62"/>
      <c r="BK78" s="78"/>
      <c r="BL78" s="78"/>
      <c r="BM78" s="79">
        <f t="shared" si="20"/>
        <v>0</v>
      </c>
      <c r="BN78" s="80" t="e">
        <f>SUM($BH$36+$BF$41+$BH$48+#REF!)</f>
        <v>#REF!</v>
      </c>
      <c r="BO78" s="80" t="e">
        <f>SUM($AZ$36+$AW$41+$AZ$48+#REF!)</f>
        <v>#REF!</v>
      </c>
      <c r="BP78" s="81" t="s">
        <v>19</v>
      </c>
      <c r="BQ78" s="80" t="e">
        <f>SUM($AW$36+$AZ$41+$AW$48+#REF!)</f>
        <v>#REF!</v>
      </c>
      <c r="BR78" s="82" t="e">
        <f t="shared" si="21"/>
        <v>#REF!</v>
      </c>
      <c r="BS78" s="62"/>
      <c r="BT78" s="62"/>
      <c r="BU78" s="62" t="s">
        <v>19</v>
      </c>
      <c r="BV78" s="68">
        <f t="shared" si="22"/>
        <v>0</v>
      </c>
    </row>
    <row r="79" spans="2:74" ht="15.75" customHeight="1">
      <c r="B79" s="134">
        <v>40</v>
      </c>
      <c r="C79" s="135"/>
      <c r="D79" s="135"/>
      <c r="E79" s="135"/>
      <c r="F79" s="135"/>
      <c r="G79" s="135" t="s">
        <v>16</v>
      </c>
      <c r="H79" s="135"/>
      <c r="I79" s="135"/>
      <c r="J79" s="162">
        <f t="shared" si="16"/>
        <v>0.6944444444444436</v>
      </c>
      <c r="K79" s="162"/>
      <c r="L79" s="162"/>
      <c r="M79" s="162"/>
      <c r="N79" s="163"/>
      <c r="O79" s="164" t="str">
        <f>D17</f>
        <v>Akademia Pilkarska Zuri Football ( PL )</v>
      </c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6" t="s">
        <v>20</v>
      </c>
      <c r="AF79" s="158" t="str">
        <f>D18</f>
        <v>FC Viktoria 1889 Berlin</v>
      </c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9"/>
      <c r="AW79" s="150">
        <v>0</v>
      </c>
      <c r="AX79" s="160"/>
      <c r="AY79" s="16" t="s">
        <v>19</v>
      </c>
      <c r="AZ79" s="160">
        <v>7</v>
      </c>
      <c r="BA79" s="161"/>
      <c r="BB79" s="150"/>
      <c r="BC79" s="151"/>
      <c r="BD79" s="85"/>
      <c r="BE79" s="68">
        <f t="shared" si="17"/>
        <v>0</v>
      </c>
      <c r="BF79" s="70">
        <f t="shared" si="18"/>
        <v>0</v>
      </c>
      <c r="BG79" s="70" t="s">
        <v>19</v>
      </c>
      <c r="BH79" s="70">
        <f t="shared" si="19"/>
        <v>3</v>
      </c>
      <c r="BI79" s="62"/>
      <c r="BJ79" s="62"/>
      <c r="BK79" s="78"/>
      <c r="BL79" s="78"/>
      <c r="BM79" s="79">
        <f t="shared" si="20"/>
        <v>0</v>
      </c>
      <c r="BN79" s="80" t="e">
        <f>SUM($BH$36+$BF$41+$BH$48+#REF!)</f>
        <v>#REF!</v>
      </c>
      <c r="BO79" s="80" t="e">
        <f>SUM($AZ$36+$AW$41+$AZ$48+#REF!)</f>
        <v>#REF!</v>
      </c>
      <c r="BP79" s="81" t="s">
        <v>19</v>
      </c>
      <c r="BQ79" s="80" t="e">
        <f>SUM($AW$36+$AZ$41+$AW$48+#REF!)</f>
        <v>#REF!</v>
      </c>
      <c r="BR79" s="82" t="e">
        <f t="shared" si="21"/>
        <v>#REF!</v>
      </c>
      <c r="BS79" s="62"/>
      <c r="BT79" s="62"/>
      <c r="BU79" s="62" t="s">
        <v>19</v>
      </c>
      <c r="BV79" s="68">
        <f t="shared" si="22"/>
        <v>3</v>
      </c>
    </row>
    <row r="80" spans="2:74" ht="15.75" customHeight="1">
      <c r="B80" s="136">
        <v>41</v>
      </c>
      <c r="C80" s="137"/>
      <c r="D80" s="137"/>
      <c r="E80" s="137"/>
      <c r="F80" s="137"/>
      <c r="G80" s="137" t="s">
        <v>22</v>
      </c>
      <c r="H80" s="137"/>
      <c r="I80" s="137"/>
      <c r="J80" s="132">
        <f t="shared" si="16"/>
        <v>0.7020833333333325</v>
      </c>
      <c r="K80" s="132"/>
      <c r="L80" s="132"/>
      <c r="M80" s="132"/>
      <c r="N80" s="133"/>
      <c r="O80" s="154" t="str">
        <f>AG17</f>
        <v>SV Vestia Disteln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8" t="s">
        <v>20</v>
      </c>
      <c r="AF80" s="155" t="str">
        <f>AG18</f>
        <v>FSV Neunkirchen Seelscheid</v>
      </c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6"/>
      <c r="AW80" s="147">
        <v>2</v>
      </c>
      <c r="AX80" s="148"/>
      <c r="AY80" s="8" t="s">
        <v>19</v>
      </c>
      <c r="AZ80" s="148">
        <v>0</v>
      </c>
      <c r="BA80" s="149"/>
      <c r="BB80" s="147"/>
      <c r="BC80" s="157"/>
      <c r="BD80" s="85"/>
      <c r="BE80" s="68">
        <f t="shared" si="17"/>
        <v>3</v>
      </c>
      <c r="BF80" s="70">
        <f t="shared" si="18"/>
        <v>3</v>
      </c>
      <c r="BG80" s="70" t="s">
        <v>19</v>
      </c>
      <c r="BH80" s="70">
        <f t="shared" si="19"/>
        <v>0</v>
      </c>
      <c r="BI80" s="62"/>
      <c r="BJ80" s="62"/>
      <c r="BK80" s="78"/>
      <c r="BL80" s="78"/>
      <c r="BM80" s="79">
        <f t="shared" si="20"/>
        <v>0</v>
      </c>
      <c r="BN80" s="80" t="e">
        <f>SUM($BH$36+$BF$41+$BH$48+#REF!)</f>
        <v>#REF!</v>
      </c>
      <c r="BO80" s="80" t="e">
        <f>SUM($AZ$36+$AW$41+$AZ$48+#REF!)</f>
        <v>#REF!</v>
      </c>
      <c r="BP80" s="81" t="s">
        <v>19</v>
      </c>
      <c r="BQ80" s="80" t="e">
        <f>SUM($AW$36+$AZ$41+$AW$48+#REF!)</f>
        <v>#REF!</v>
      </c>
      <c r="BR80" s="82" t="e">
        <f t="shared" si="21"/>
        <v>#REF!</v>
      </c>
      <c r="BS80" s="62"/>
      <c r="BT80" s="62"/>
      <c r="BU80" s="62" t="s">
        <v>19</v>
      </c>
      <c r="BV80" s="68">
        <f t="shared" si="22"/>
        <v>0</v>
      </c>
    </row>
    <row r="81" spans="2:74" ht="15.75" customHeight="1" thickBot="1">
      <c r="B81" s="138">
        <v>42</v>
      </c>
      <c r="C81" s="139"/>
      <c r="D81" s="139"/>
      <c r="E81" s="139"/>
      <c r="F81" s="139"/>
      <c r="G81" s="139" t="s">
        <v>31</v>
      </c>
      <c r="H81" s="139"/>
      <c r="I81" s="139"/>
      <c r="J81" s="143">
        <f t="shared" si="16"/>
        <v>0.7097222222222214</v>
      </c>
      <c r="K81" s="143"/>
      <c r="L81" s="143"/>
      <c r="M81" s="143"/>
      <c r="N81" s="144"/>
      <c r="O81" s="170" t="str">
        <f>R25</f>
        <v>FC Masny ( F )</v>
      </c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24" t="s">
        <v>20</v>
      </c>
      <c r="AF81" s="165" t="str">
        <f>R26</f>
        <v>Hertha 03 Zehlendorf</v>
      </c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6"/>
      <c r="AW81" s="145">
        <v>0</v>
      </c>
      <c r="AX81" s="152"/>
      <c r="AY81" s="24" t="s">
        <v>19</v>
      </c>
      <c r="AZ81" s="152">
        <v>4</v>
      </c>
      <c r="BA81" s="153"/>
      <c r="BB81" s="145"/>
      <c r="BC81" s="146"/>
      <c r="BD81" s="85"/>
      <c r="BE81" s="68">
        <f t="shared" si="17"/>
        <v>0</v>
      </c>
      <c r="BF81" s="70">
        <f t="shared" si="18"/>
        <v>0</v>
      </c>
      <c r="BG81" s="70" t="s">
        <v>19</v>
      </c>
      <c r="BH81" s="70">
        <f t="shared" si="19"/>
        <v>3</v>
      </c>
      <c r="BI81" s="62"/>
      <c r="BJ81" s="62"/>
      <c r="BK81" s="78"/>
      <c r="BL81" s="78"/>
      <c r="BM81" s="79">
        <f t="shared" si="20"/>
        <v>0</v>
      </c>
      <c r="BN81" s="80" t="e">
        <f>SUM($BH$36+$BF$41+$BH$48+#REF!)</f>
        <v>#REF!</v>
      </c>
      <c r="BO81" s="80" t="e">
        <f>SUM($AZ$36+$AW$41+$AZ$48+#REF!)</f>
        <v>#REF!</v>
      </c>
      <c r="BP81" s="81" t="s">
        <v>19</v>
      </c>
      <c r="BQ81" s="80" t="e">
        <f>SUM($AW$36+$AZ$41+$AW$48+#REF!)</f>
        <v>#REF!</v>
      </c>
      <c r="BR81" s="82" t="e">
        <f t="shared" si="21"/>
        <v>#REF!</v>
      </c>
      <c r="BS81" s="62"/>
      <c r="BT81" s="62"/>
      <c r="BU81" s="62" t="s">
        <v>19</v>
      </c>
      <c r="BV81" s="68">
        <f t="shared" si="22"/>
        <v>3</v>
      </c>
    </row>
    <row r="82" spans="2:74" ht="15.75" customHeight="1">
      <c r="B82" s="134">
        <v>43</v>
      </c>
      <c r="C82" s="135"/>
      <c r="D82" s="135"/>
      <c r="E82" s="135"/>
      <c r="F82" s="135"/>
      <c r="G82" s="135" t="s">
        <v>16</v>
      </c>
      <c r="H82" s="135"/>
      <c r="I82" s="135"/>
      <c r="J82" s="162">
        <f t="shared" si="16"/>
        <v>0.7173611111111102</v>
      </c>
      <c r="K82" s="162"/>
      <c r="L82" s="162"/>
      <c r="M82" s="162"/>
      <c r="N82" s="163"/>
      <c r="O82" s="164" t="str">
        <f>D19</f>
        <v>RW Essen</v>
      </c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6" t="s">
        <v>20</v>
      </c>
      <c r="AF82" s="158" t="str">
        <f>D20</f>
        <v>BV Westfalia Wickede 1910</v>
      </c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9"/>
      <c r="AW82" s="150">
        <v>0</v>
      </c>
      <c r="AX82" s="160"/>
      <c r="AY82" s="16" t="s">
        <v>19</v>
      </c>
      <c r="AZ82" s="160">
        <v>1</v>
      </c>
      <c r="BA82" s="161"/>
      <c r="BB82" s="150"/>
      <c r="BC82" s="151"/>
      <c r="BD82" s="85"/>
      <c r="BE82" s="68">
        <f>IF(ISBLANK(AZ82),"0",IF(AW82&gt;AZ82,3,IF(AW82=AZ82,1,0)))</f>
        <v>0</v>
      </c>
      <c r="BF82" s="70">
        <f>IF(ISBLANK(AW82),"0",IF(AW82&gt;AZ82,3,IF(AW82=AZ82,1,0)))</f>
        <v>0</v>
      </c>
      <c r="BG82" s="70" t="s">
        <v>19</v>
      </c>
      <c r="BH82" s="70">
        <f>IF(ISBLANK(AZ82),"0",IF(AZ82&gt;AW82,3,IF(AZ82=AW82,1,0)))</f>
        <v>3</v>
      </c>
      <c r="BI82" s="62"/>
      <c r="BJ82" s="62"/>
      <c r="BK82" s="78"/>
      <c r="BL82" s="78"/>
      <c r="BM82" s="79">
        <f>AG51</f>
        <v>0</v>
      </c>
      <c r="BN82" s="80" t="e">
        <f>SUM($BH$36+$BF$41+$BH$48+#REF!)</f>
        <v>#REF!</v>
      </c>
      <c r="BO82" s="80" t="e">
        <f>SUM($AZ$36+$AW$41+$AZ$48+#REF!)</f>
        <v>#REF!</v>
      </c>
      <c r="BP82" s="81" t="s">
        <v>19</v>
      </c>
      <c r="BQ82" s="80" t="e">
        <f>SUM($AW$36+$AZ$41+$AW$48+#REF!)</f>
        <v>#REF!</v>
      </c>
      <c r="BR82" s="82" t="e">
        <f>SUM(BO82-BQ82)</f>
        <v>#REF!</v>
      </c>
      <c r="BS82" s="62"/>
      <c r="BT82" s="62"/>
      <c r="BU82" s="62" t="s">
        <v>19</v>
      </c>
      <c r="BV82" s="68">
        <f>IF(ISBLANK(AZ82),"0",IF(AZ82&gt;AW82,3,IF(AZ82=AW82,1,0)))</f>
        <v>3</v>
      </c>
    </row>
    <row r="83" spans="2:74" ht="15.75" customHeight="1">
      <c r="B83" s="136">
        <v>44</v>
      </c>
      <c r="C83" s="137"/>
      <c r="D83" s="137"/>
      <c r="E83" s="137"/>
      <c r="F83" s="137"/>
      <c r="G83" s="137" t="s">
        <v>22</v>
      </c>
      <c r="H83" s="137"/>
      <c r="I83" s="137"/>
      <c r="J83" s="132">
        <f t="shared" si="16"/>
        <v>0.7249999999999991</v>
      </c>
      <c r="K83" s="132"/>
      <c r="L83" s="132"/>
      <c r="M83" s="132"/>
      <c r="N83" s="133"/>
      <c r="O83" s="154" t="str">
        <f>AG19</f>
        <v>FSV Mainz 05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8" t="s">
        <v>20</v>
      </c>
      <c r="AF83" s="155" t="str">
        <f>AG20</f>
        <v>RJO Brabant United ( NL )</v>
      </c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6"/>
      <c r="AW83" s="147">
        <v>3</v>
      </c>
      <c r="AX83" s="148"/>
      <c r="AY83" s="8" t="s">
        <v>19</v>
      </c>
      <c r="AZ83" s="148">
        <v>0</v>
      </c>
      <c r="BA83" s="149"/>
      <c r="BB83" s="147"/>
      <c r="BC83" s="157"/>
      <c r="BD83" s="85"/>
      <c r="BE83" s="68">
        <f>IF(ISBLANK(AZ83),"0",IF(AW83&gt;AZ83,3,IF(AW83=AZ83,1,0)))</f>
        <v>3</v>
      </c>
      <c r="BF83" s="70">
        <f>IF(ISBLANK(AW83),"0",IF(AW83&gt;AZ83,3,IF(AW83=AZ83,1,0)))</f>
        <v>3</v>
      </c>
      <c r="BG83" s="70" t="s">
        <v>19</v>
      </c>
      <c r="BH83" s="70">
        <f>IF(ISBLANK(AZ83),"0",IF(AZ83&gt;AW83,3,IF(AZ83=AW83,1,0)))</f>
        <v>0</v>
      </c>
      <c r="BI83" s="62"/>
      <c r="BJ83" s="62"/>
      <c r="BK83" s="78"/>
      <c r="BL83" s="78"/>
      <c r="BM83" s="79">
        <f>AG52</f>
        <v>0</v>
      </c>
      <c r="BN83" s="80" t="e">
        <f>SUM($BH$36+$BF$41+$BH$48+#REF!)</f>
        <v>#REF!</v>
      </c>
      <c r="BO83" s="80" t="e">
        <f>SUM($AZ$36+$AW$41+$AZ$48+#REF!)</f>
        <v>#REF!</v>
      </c>
      <c r="BP83" s="81" t="s">
        <v>19</v>
      </c>
      <c r="BQ83" s="80" t="e">
        <f>SUM($AW$36+$AZ$41+$AW$48+#REF!)</f>
        <v>#REF!</v>
      </c>
      <c r="BR83" s="82" t="e">
        <f>SUM(BO83-BQ83)</f>
        <v>#REF!</v>
      </c>
      <c r="BS83" s="62"/>
      <c r="BT83" s="62"/>
      <c r="BU83" s="62" t="s">
        <v>19</v>
      </c>
      <c r="BV83" s="68">
        <f>IF(ISBLANK(AZ83),"0",IF(AZ83&gt;AW83,3,IF(AZ83=AW83,1,0)))</f>
        <v>0</v>
      </c>
    </row>
    <row r="84" spans="2:74" ht="15.75" customHeight="1" thickBot="1">
      <c r="B84" s="138">
        <v>45</v>
      </c>
      <c r="C84" s="139"/>
      <c r="D84" s="139"/>
      <c r="E84" s="139"/>
      <c r="F84" s="139"/>
      <c r="G84" s="139" t="s">
        <v>31</v>
      </c>
      <c r="H84" s="139"/>
      <c r="I84" s="139"/>
      <c r="J84" s="143">
        <f t="shared" si="16"/>
        <v>0.732638888888888</v>
      </c>
      <c r="K84" s="143"/>
      <c r="L84" s="143"/>
      <c r="M84" s="143"/>
      <c r="N84" s="144"/>
      <c r="O84" s="170" t="str">
        <f>R27</f>
        <v>Westfalia Herne</v>
      </c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24" t="s">
        <v>20</v>
      </c>
      <c r="AF84" s="165" t="str">
        <f>R28</f>
        <v>RW Oberhausen</v>
      </c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6"/>
      <c r="AW84" s="145">
        <v>0</v>
      </c>
      <c r="AX84" s="152"/>
      <c r="AY84" s="24" t="s">
        <v>19</v>
      </c>
      <c r="AZ84" s="152">
        <v>2</v>
      </c>
      <c r="BA84" s="153"/>
      <c r="BB84" s="145"/>
      <c r="BC84" s="146"/>
      <c r="BD84" s="85"/>
      <c r="BE84" s="68">
        <f>IF(ISBLANK(AZ84),"0",IF(AW84&gt;AZ84,3,IF(AW84=AZ84,1,0)))</f>
        <v>0</v>
      </c>
      <c r="BF84" s="70">
        <f>IF(ISBLANK(AW84),"0",IF(AW84&gt;AZ84,3,IF(AW84=AZ84,1,0)))</f>
        <v>0</v>
      </c>
      <c r="BG84" s="70" t="s">
        <v>19</v>
      </c>
      <c r="BH84" s="70">
        <f>IF(ISBLANK(AZ84),"0",IF(AZ84&gt;AW84,3,IF(AZ84=AW84,1,0)))</f>
        <v>3</v>
      </c>
      <c r="BI84" s="62"/>
      <c r="BJ84" s="62"/>
      <c r="BK84" s="78"/>
      <c r="BL84" s="78"/>
      <c r="BM84" s="79">
        <f>AG53</f>
        <v>0</v>
      </c>
      <c r="BN84" s="80" t="e">
        <f>SUM($BH$36+$BF$41+$BH$48+#REF!)</f>
        <v>#REF!</v>
      </c>
      <c r="BO84" s="80" t="e">
        <f>SUM($AZ$36+$AW$41+$AZ$48+#REF!)</f>
        <v>#REF!</v>
      </c>
      <c r="BP84" s="81" t="s">
        <v>19</v>
      </c>
      <c r="BQ84" s="80" t="e">
        <f>SUM($AW$36+$AZ$41+$AW$48+#REF!)</f>
        <v>#REF!</v>
      </c>
      <c r="BR84" s="82" t="e">
        <f>SUM(BO84-BQ84)</f>
        <v>#REF!</v>
      </c>
      <c r="BS84" s="62"/>
      <c r="BT84" s="62"/>
      <c r="BU84" s="62" t="s">
        <v>19</v>
      </c>
      <c r="BV84" s="68">
        <f>IF(ISBLANK(AZ84),"0",IF(AZ84&gt;AW84,3,IF(AZ84=AW84,1,0)))</f>
        <v>3</v>
      </c>
    </row>
    <row r="85" spans="2:60" ht="5.25" customHeight="1">
      <c r="B85" s="20"/>
      <c r="C85" s="20"/>
      <c r="D85" s="20"/>
      <c r="E85" s="20"/>
      <c r="F85" s="20"/>
      <c r="G85" s="20"/>
      <c r="H85" s="20"/>
      <c r="I85" s="20"/>
      <c r="J85" s="21"/>
      <c r="K85" s="21"/>
      <c r="L85" s="21"/>
      <c r="M85" s="21"/>
      <c r="N85" s="21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3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3"/>
      <c r="AX85" s="23"/>
      <c r="AY85" s="23"/>
      <c r="AZ85" s="23"/>
      <c r="BA85" s="23"/>
      <c r="BB85" s="23"/>
      <c r="BC85" s="23"/>
      <c r="BD85" s="85"/>
      <c r="BF85" s="70"/>
      <c r="BG85" s="70"/>
      <c r="BH85" s="70"/>
    </row>
    <row r="86" ht="6.75" customHeight="1"/>
    <row r="87" spans="2:88" ht="12.75">
      <c r="B87" s="1" t="s">
        <v>27</v>
      </c>
      <c r="CE87" s="86"/>
      <c r="CF87" s="86"/>
      <c r="CG87" s="87"/>
      <c r="CH87" s="87"/>
      <c r="CI87" s="87"/>
      <c r="CJ87" s="87"/>
    </row>
    <row r="88" spans="83:88" ht="6" customHeight="1" thickBot="1">
      <c r="CE88" s="86"/>
      <c r="CF88" s="86"/>
      <c r="CG88" s="87"/>
      <c r="CH88" s="87"/>
      <c r="CI88" s="87"/>
      <c r="CJ88" s="87"/>
    </row>
    <row r="89" spans="2:90" s="9" customFormat="1" ht="13.5" customHeight="1" thickBot="1">
      <c r="B89" s="167" t="s">
        <v>12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9"/>
      <c r="P89" s="167" t="s">
        <v>24</v>
      </c>
      <c r="Q89" s="168"/>
      <c r="R89" s="169"/>
      <c r="S89" s="167" t="s">
        <v>25</v>
      </c>
      <c r="T89" s="168"/>
      <c r="U89" s="168"/>
      <c r="V89" s="168"/>
      <c r="W89" s="169"/>
      <c r="X89" s="167" t="s">
        <v>26</v>
      </c>
      <c r="Y89" s="168"/>
      <c r="Z89" s="169"/>
      <c r="AA89" s="10"/>
      <c r="AB89" s="10"/>
      <c r="AC89" s="10"/>
      <c r="AD89" s="10"/>
      <c r="AE89" s="167" t="s">
        <v>13</v>
      </c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9"/>
      <c r="AS89" s="167" t="s">
        <v>24</v>
      </c>
      <c r="AT89" s="168"/>
      <c r="AU89" s="169"/>
      <c r="AV89" s="167" t="s">
        <v>25</v>
      </c>
      <c r="AW89" s="168"/>
      <c r="AX89" s="168"/>
      <c r="AY89" s="168"/>
      <c r="AZ89" s="169"/>
      <c r="BA89" s="167" t="s">
        <v>26</v>
      </c>
      <c r="BB89" s="168"/>
      <c r="BC89" s="169"/>
      <c r="BD89" s="88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90"/>
      <c r="BW89" s="90"/>
      <c r="BX89" s="89"/>
      <c r="BY89" s="71" t="s">
        <v>32</v>
      </c>
      <c r="BZ89" s="62" t="s">
        <v>24</v>
      </c>
      <c r="CA89" s="183" t="s">
        <v>25</v>
      </c>
      <c r="CB89" s="183"/>
      <c r="CC89" s="183"/>
      <c r="CD89" s="72" t="s">
        <v>26</v>
      </c>
      <c r="CE89" s="91"/>
      <c r="CF89" s="91"/>
      <c r="CG89" s="88"/>
      <c r="CH89" s="88"/>
      <c r="CI89" s="88"/>
      <c r="CJ89" s="88"/>
      <c r="CK89" s="88"/>
      <c r="CL89" s="88"/>
    </row>
    <row r="90" spans="2:89" ht="12.75">
      <c r="B90" s="127" t="s">
        <v>8</v>
      </c>
      <c r="C90" s="128"/>
      <c r="D90" s="129" t="str">
        <f>IF(ISBLANK($AZ$34),"",$BY$35)</f>
        <v>BW Westfalia Langenbochum 1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30"/>
      <c r="P90" s="127">
        <f>IF(ISBLANK($AZ$34),"",$BZ$35)</f>
        <v>9</v>
      </c>
      <c r="Q90" s="128"/>
      <c r="R90" s="131"/>
      <c r="S90" s="127">
        <f>IF(ISBLANK($AZ$34),"",$CA$35)</f>
        <v>6</v>
      </c>
      <c r="T90" s="128"/>
      <c r="U90" s="11" t="s">
        <v>19</v>
      </c>
      <c r="V90" s="128">
        <f>IF(ISBLANK($AZ$34),"",$CC$35)</f>
        <v>11</v>
      </c>
      <c r="W90" s="131"/>
      <c r="X90" s="140">
        <f>IF(ISBLANK($AZ$34),"",$CD$35)</f>
        <v>-5</v>
      </c>
      <c r="Y90" s="141"/>
      <c r="Z90" s="142"/>
      <c r="AA90" s="4"/>
      <c r="AB90" s="4"/>
      <c r="AC90" s="4"/>
      <c r="AD90" s="4"/>
      <c r="AE90" s="127" t="s">
        <v>8</v>
      </c>
      <c r="AF90" s="128"/>
      <c r="AG90" s="129" t="str">
        <f>IF(ISBLANK($AZ$35),"",$BY$43)</f>
        <v>SG Wattenscheid 09</v>
      </c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30"/>
      <c r="AS90" s="127">
        <f>IF(ISBLANK($AZ$35),"",$BZ$43)</f>
        <v>9</v>
      </c>
      <c r="AT90" s="128"/>
      <c r="AU90" s="131"/>
      <c r="AV90" s="127">
        <f>IF(ISBLANK($AZ$35),"",$CA$43)</f>
        <v>5</v>
      </c>
      <c r="AW90" s="128"/>
      <c r="AX90" s="11" t="s">
        <v>19</v>
      </c>
      <c r="AY90" s="128">
        <f>IF(ISBLANK($AZ$35),"",$CC$43)</f>
        <v>6</v>
      </c>
      <c r="AZ90" s="131"/>
      <c r="BA90" s="140">
        <f>IF(ISBLANK($AZ$35),"",$CD$43)</f>
        <v>-1</v>
      </c>
      <c r="BB90" s="141"/>
      <c r="BC90" s="142"/>
      <c r="BY90" s="62" t="str">
        <f>$D$92</f>
        <v>FC Viktoria 1889 Berlin</v>
      </c>
      <c r="BZ90" s="68">
        <f>$P$92</f>
        <v>9</v>
      </c>
      <c r="CA90" s="66">
        <f>$S$92</f>
        <v>16</v>
      </c>
      <c r="CB90" s="74" t="s">
        <v>19</v>
      </c>
      <c r="CC90" s="75">
        <f>$V$92</f>
        <v>2</v>
      </c>
      <c r="CD90" s="76">
        <f>$X$92</f>
        <v>14</v>
      </c>
      <c r="CE90" s="86"/>
      <c r="CF90" s="86"/>
      <c r="CG90" s="87"/>
      <c r="CH90" s="87"/>
      <c r="CI90" s="50">
        <f>IF(ISBLANK($AZ$72),"",IF(AND($BZ$90=$BZ$91,$CD$90=$CD$91,$CA$91=$CA$90),1,0))</f>
        <v>0</v>
      </c>
      <c r="CJ90" s="50">
        <f>IF(ISBLANK($AZ$72),"",IF(AND($BZ$92=$BZ$91,$CD$92=$CD$91,$CA$91=$CA$92),1,0))</f>
        <v>0</v>
      </c>
      <c r="CK90" s="50">
        <f>SUM(CI90+CJ90)</f>
        <v>0</v>
      </c>
    </row>
    <row r="91" spans="2:88" ht="12.75">
      <c r="B91" s="102" t="s">
        <v>9</v>
      </c>
      <c r="C91" s="103"/>
      <c r="D91" s="125" t="str">
        <f>IF(ISBLANK($AZ$34),"",$BY$36)</f>
        <v>Akademia Pilkarska Zuri Football ( PL )</v>
      </c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6"/>
      <c r="P91" s="102">
        <f>IF(ISBLANK($AZ$34),"",$BZ$36)</f>
        <v>0</v>
      </c>
      <c r="Q91" s="103"/>
      <c r="R91" s="121"/>
      <c r="S91" s="102">
        <f>IF(ISBLANK($AZ$34),"",$CA$36)</f>
        <v>4</v>
      </c>
      <c r="T91" s="103"/>
      <c r="U91" s="12" t="s">
        <v>19</v>
      </c>
      <c r="V91" s="103">
        <f>IF(ISBLANK($AZ$34),"",$CC$36)</f>
        <v>27</v>
      </c>
      <c r="W91" s="121"/>
      <c r="X91" s="122">
        <f>IF(ISBLANK($AZ$34),"",$CD$36)</f>
        <v>-23</v>
      </c>
      <c r="Y91" s="123"/>
      <c r="Z91" s="124"/>
      <c r="AA91" s="4"/>
      <c r="AB91" s="4"/>
      <c r="AC91" s="4"/>
      <c r="AD91" s="4"/>
      <c r="AE91" s="102" t="s">
        <v>9</v>
      </c>
      <c r="AF91" s="103"/>
      <c r="AG91" s="125" t="str">
        <f>IF(ISBLANK($AZ$35),"",$BY$44)</f>
        <v>SV Vestia Disteln</v>
      </c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02">
        <f>IF(ISBLANK($AZ$35),"",$BZ$44)</f>
        <v>6</v>
      </c>
      <c r="AT91" s="103"/>
      <c r="AU91" s="121"/>
      <c r="AV91" s="102">
        <f>IF(ISBLANK($AZ$35),"",$CA$44)</f>
        <v>4</v>
      </c>
      <c r="AW91" s="103"/>
      <c r="AX91" s="12" t="s">
        <v>19</v>
      </c>
      <c r="AY91" s="103">
        <f>IF(ISBLANK($AZ$35),"",$CC$44)</f>
        <v>8</v>
      </c>
      <c r="AZ91" s="121"/>
      <c r="BA91" s="122">
        <f>IF(ISBLANK($AZ$35),"",$CD$44)</f>
        <v>-4</v>
      </c>
      <c r="BB91" s="123"/>
      <c r="BC91" s="124"/>
      <c r="BY91" s="62" t="str">
        <f>$AG$92</f>
        <v>FSV Neunkirchen Seelscheid</v>
      </c>
      <c r="BZ91" s="68">
        <f>$AS$92</f>
        <v>0</v>
      </c>
      <c r="CA91" s="66">
        <f>$AV$92</f>
        <v>3</v>
      </c>
      <c r="CB91" s="74" t="s">
        <v>19</v>
      </c>
      <c r="CC91" s="75">
        <f>$AY$92</f>
        <v>19</v>
      </c>
      <c r="CD91" s="76">
        <f>$BA$92</f>
        <v>-16</v>
      </c>
      <c r="CE91" s="86"/>
      <c r="CF91" s="86"/>
      <c r="CG91" s="87"/>
      <c r="CH91" s="87"/>
      <c r="CI91" s="87"/>
      <c r="CJ91" s="87"/>
    </row>
    <row r="92" spans="2:88" ht="12.75">
      <c r="B92" s="102" t="s">
        <v>10</v>
      </c>
      <c r="C92" s="103"/>
      <c r="D92" s="125" t="str">
        <f>IF(ISBLANK($AZ$34),"",$BY$37)</f>
        <v>FC Viktoria 1889 Berlin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6"/>
      <c r="P92" s="102">
        <f>IF(ISBLANK($AZ$34),"",$BZ$37)</f>
        <v>9</v>
      </c>
      <c r="Q92" s="103"/>
      <c r="R92" s="121"/>
      <c r="S92" s="102">
        <f>IF(ISBLANK($AZ$34),"",$CA$37)</f>
        <v>16</v>
      </c>
      <c r="T92" s="103"/>
      <c r="U92" s="12" t="s">
        <v>19</v>
      </c>
      <c r="V92" s="103">
        <f>IF(ISBLANK($AZ$34),"",$CC$37)</f>
        <v>2</v>
      </c>
      <c r="W92" s="121"/>
      <c r="X92" s="122">
        <f>IF(ISBLANK($AZ$34),"",$CD$37)</f>
        <v>14</v>
      </c>
      <c r="Y92" s="123"/>
      <c r="Z92" s="124"/>
      <c r="AA92" s="4"/>
      <c r="AB92" s="4"/>
      <c r="AC92" s="4"/>
      <c r="AD92" s="4"/>
      <c r="AE92" s="102" t="s">
        <v>10</v>
      </c>
      <c r="AF92" s="103"/>
      <c r="AG92" s="125" t="str">
        <f>IF(ISBLANK($AZ$35),"",$BY$45)</f>
        <v>FSV Neunkirchen Seelscheid</v>
      </c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02">
        <f>IF(ISBLANK($AZ$35),"",$BZ$45)</f>
        <v>0</v>
      </c>
      <c r="AT92" s="103"/>
      <c r="AU92" s="121"/>
      <c r="AV92" s="102">
        <f>IF(ISBLANK($AZ$35),"",$CA$45)</f>
        <v>3</v>
      </c>
      <c r="AW92" s="103"/>
      <c r="AX92" s="12" t="s">
        <v>19</v>
      </c>
      <c r="AY92" s="103">
        <f>IF(ISBLANK($AZ$35),"",$CC$45)</f>
        <v>19</v>
      </c>
      <c r="AZ92" s="121"/>
      <c r="BA92" s="122">
        <f>IF(ISBLANK($AZ$35),"",$CD$45)</f>
        <v>-16</v>
      </c>
      <c r="BB92" s="123"/>
      <c r="BC92" s="124"/>
      <c r="BY92" s="62" t="str">
        <f>$R$100</f>
        <v>Hertha 03 Zehlendorf</v>
      </c>
      <c r="BZ92" s="68">
        <f>$AD$100</f>
        <v>11</v>
      </c>
      <c r="CA92" s="66">
        <f>$AG$100</f>
        <v>18</v>
      </c>
      <c r="CB92" s="74" t="s">
        <v>19</v>
      </c>
      <c r="CC92" s="75">
        <f>$AJ$100</f>
        <v>2</v>
      </c>
      <c r="CD92" s="76">
        <f>$AL$100</f>
        <v>16</v>
      </c>
      <c r="CE92" s="86"/>
      <c r="CF92" s="86"/>
      <c r="CG92" s="87"/>
      <c r="CH92" s="87"/>
      <c r="CI92" s="87"/>
      <c r="CJ92" s="87"/>
    </row>
    <row r="93" spans="2:88" ht="12.75">
      <c r="B93" s="102" t="s">
        <v>11</v>
      </c>
      <c r="C93" s="103"/>
      <c r="D93" s="104" t="str">
        <f>IF(ISBLANK($AZ$34),"",$BY$38)</f>
        <v>RW Essen</v>
      </c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6"/>
      <c r="P93" s="115">
        <f>IF(ISBLANK($AZ$34),"",$BZ$38)</f>
        <v>12</v>
      </c>
      <c r="Q93" s="116"/>
      <c r="R93" s="117"/>
      <c r="S93" s="103">
        <f>IF(ISBLANK($AZ$34),"",$CA$38)</f>
        <v>15</v>
      </c>
      <c r="T93" s="103"/>
      <c r="U93" s="12" t="s">
        <v>19</v>
      </c>
      <c r="V93" s="103">
        <f>IF(ISBLANK($AZ$34),"",$CC$38)</f>
        <v>1</v>
      </c>
      <c r="W93" s="103"/>
      <c r="X93" s="118">
        <f>IF(ISBLANK($AZ$34),"",$CD$38)</f>
        <v>14</v>
      </c>
      <c r="Y93" s="119"/>
      <c r="Z93" s="120"/>
      <c r="AA93" s="4"/>
      <c r="AB93" s="4"/>
      <c r="AC93" s="4"/>
      <c r="AD93" s="4"/>
      <c r="AE93" s="102" t="s">
        <v>11</v>
      </c>
      <c r="AF93" s="103"/>
      <c r="AG93" s="104" t="str">
        <f>IF(ISBLANK($AZ$35),"",$BY$46)</f>
        <v>FSV Mainz 05</v>
      </c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15">
        <f>IF(ISBLANK($AZ$35),"",$BZ$46)</f>
        <v>15</v>
      </c>
      <c r="AT93" s="116"/>
      <c r="AU93" s="117"/>
      <c r="AV93" s="103">
        <f>IF(ISBLANK($AZ$35),"",$CA$46)</f>
        <v>21</v>
      </c>
      <c r="AW93" s="103"/>
      <c r="AX93" s="12" t="s">
        <v>19</v>
      </c>
      <c r="AY93" s="103">
        <f>IF(ISBLANK($AZ$35),"",$CC$46)</f>
        <v>1</v>
      </c>
      <c r="AZ93" s="103"/>
      <c r="BA93" s="118">
        <f>IF(ISBLANK($AZ$35),"",$CD$46)</f>
        <v>20</v>
      </c>
      <c r="BB93" s="119"/>
      <c r="BC93" s="120"/>
      <c r="BY93" s="62"/>
      <c r="BZ93" s="68"/>
      <c r="CA93" s="66"/>
      <c r="CB93" s="74"/>
      <c r="CC93" s="75"/>
      <c r="CD93" s="76"/>
      <c r="CE93" s="86"/>
      <c r="CF93" s="86"/>
      <c r="CG93" s="87"/>
      <c r="CH93" s="87"/>
      <c r="CI93" s="87"/>
      <c r="CJ93" s="87"/>
    </row>
    <row r="94" spans="2:88" ht="12.75">
      <c r="B94" s="102" t="s">
        <v>34</v>
      </c>
      <c r="C94" s="103"/>
      <c r="D94" s="104" t="str">
        <f>IF(ISBLANK($AZ$34),"",$BY$39)</f>
        <v>BV Westfalia Wickede 1910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6"/>
      <c r="P94" s="115">
        <f>IF(ISBLANK($AZ$34),"",$BZ$39)</f>
        <v>12</v>
      </c>
      <c r="Q94" s="116"/>
      <c r="R94" s="117"/>
      <c r="S94" s="103">
        <f>IF(ISBLANK($AZ$34),"",$CA$39)</f>
        <v>13</v>
      </c>
      <c r="T94" s="103"/>
      <c r="U94" s="12" t="s">
        <v>19</v>
      </c>
      <c r="V94" s="103">
        <f>IF(ISBLANK($AZ$34),"",$CC$39)</f>
        <v>2</v>
      </c>
      <c r="W94" s="103"/>
      <c r="X94" s="118">
        <f>IF(ISBLANK($AZ$34),"",$CD$39)</f>
        <v>11</v>
      </c>
      <c r="Y94" s="119"/>
      <c r="Z94" s="120"/>
      <c r="AA94" s="4"/>
      <c r="AB94" s="4"/>
      <c r="AC94" s="4"/>
      <c r="AD94" s="4"/>
      <c r="AE94" s="102" t="s">
        <v>34</v>
      </c>
      <c r="AF94" s="103"/>
      <c r="AG94" s="104" t="str">
        <f>IF(ISBLANK($AZ$35),"",$BY$47)</f>
        <v>RJO Brabant United ( NL )</v>
      </c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6"/>
      <c r="AS94" s="115">
        <f>IF(ISBLANK($AZ$35),"",$BZ$47)</f>
        <v>6</v>
      </c>
      <c r="AT94" s="116"/>
      <c r="AU94" s="117"/>
      <c r="AV94" s="103">
        <f>IF(ISBLANK($AZ$35),"",$CA$47)</f>
        <v>6</v>
      </c>
      <c r="AW94" s="103"/>
      <c r="AX94" s="12" t="s">
        <v>19</v>
      </c>
      <c r="AY94" s="103">
        <f>IF(ISBLANK($AZ$35),"",$CC$47)</f>
        <v>7</v>
      </c>
      <c r="AZ94" s="103"/>
      <c r="BA94" s="118">
        <f>IF(ISBLANK($AZ$35),"",$CD$47)</f>
        <v>-1</v>
      </c>
      <c r="BB94" s="119"/>
      <c r="BC94" s="120"/>
      <c r="BY94" s="62"/>
      <c r="BZ94" s="68"/>
      <c r="CA94" s="66"/>
      <c r="CB94" s="74"/>
      <c r="CC94" s="75"/>
      <c r="CD94" s="92"/>
      <c r="CE94" s="86"/>
      <c r="CF94" s="86"/>
      <c r="CG94" s="87"/>
      <c r="CH94" s="87"/>
      <c r="CI94" s="87"/>
      <c r="CJ94" s="87"/>
    </row>
    <row r="95" spans="2:88" ht="13.5" thickBot="1">
      <c r="B95" s="107" t="s">
        <v>52</v>
      </c>
      <c r="C95" s="108"/>
      <c r="D95" s="109" t="str">
        <f>IF(ISBLANK($AZ$34),"",$BY$40)</f>
        <v>Concordia Schneeberg</v>
      </c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1"/>
      <c r="P95" s="112">
        <f>IF(ISBLANK($AZ$34),"",$BZ$40)</f>
        <v>3</v>
      </c>
      <c r="Q95" s="113"/>
      <c r="R95" s="114"/>
      <c r="S95" s="98">
        <f>IF(ISBLANK($AZ$34),"",$CA$40)</f>
        <v>3</v>
      </c>
      <c r="T95" s="98"/>
      <c r="U95" s="13" t="s">
        <v>19</v>
      </c>
      <c r="V95" s="98">
        <f>IF(ISBLANK($AZ$34),"",$CC$40)</f>
        <v>14</v>
      </c>
      <c r="W95" s="98"/>
      <c r="X95" s="99">
        <f>IF(ISBLANK($AZ$34),"",$CD$40)</f>
        <v>-11</v>
      </c>
      <c r="Y95" s="100"/>
      <c r="Z95" s="101"/>
      <c r="AA95" s="4"/>
      <c r="AB95" s="4"/>
      <c r="AC95" s="4"/>
      <c r="AD95" s="4"/>
      <c r="AE95" s="107" t="s">
        <v>52</v>
      </c>
      <c r="AF95" s="108"/>
      <c r="AG95" s="109" t="str">
        <f>IF(ISBLANK($AZ$35),"",$BY$48)</f>
        <v>Tennis Borussia Berlin</v>
      </c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1"/>
      <c r="AS95" s="112">
        <f>IF(ISBLANK($AZ$35),"",$BZ$48)</f>
        <v>9</v>
      </c>
      <c r="AT95" s="113"/>
      <c r="AU95" s="114"/>
      <c r="AV95" s="98">
        <f>IF(ISBLANK($AZ$35),"",$CA$48)</f>
        <v>9</v>
      </c>
      <c r="AW95" s="98"/>
      <c r="AX95" s="13" t="s">
        <v>19</v>
      </c>
      <c r="AY95" s="98">
        <f>IF(ISBLANK($AZ$35),"",$CC$48)</f>
        <v>7</v>
      </c>
      <c r="AZ95" s="98"/>
      <c r="BA95" s="99">
        <f>IF(ISBLANK($AZ$35),"",$CD$48)</f>
        <v>2</v>
      </c>
      <c r="BB95" s="100"/>
      <c r="BC95" s="101"/>
      <c r="BY95" s="71" t="s">
        <v>45</v>
      </c>
      <c r="BZ95" s="62" t="s">
        <v>24</v>
      </c>
      <c r="CA95" s="183" t="s">
        <v>25</v>
      </c>
      <c r="CB95" s="183"/>
      <c r="CC95" s="183"/>
      <c r="CD95" s="72" t="s">
        <v>26</v>
      </c>
      <c r="CE95" s="86"/>
      <c r="CF95" s="86"/>
      <c r="CG95" s="87"/>
      <c r="CH95" s="87"/>
      <c r="CI95" s="87"/>
      <c r="CJ95" s="87"/>
    </row>
    <row r="96" spans="77:89" ht="12.75" customHeight="1" thickBot="1">
      <c r="BY96" s="62" t="str">
        <f>$D$91</f>
        <v>Akademia Pilkarska Zuri Football ( PL )</v>
      </c>
      <c r="BZ96" s="68">
        <f>$P$91</f>
        <v>0</v>
      </c>
      <c r="CA96" s="66">
        <f>$S$91</f>
        <v>4</v>
      </c>
      <c r="CB96" s="74" t="s">
        <v>19</v>
      </c>
      <c r="CC96" s="75">
        <f>$V$91</f>
        <v>27</v>
      </c>
      <c r="CD96" s="76">
        <f>$X$91</f>
        <v>-23</v>
      </c>
      <c r="CE96" s="86"/>
      <c r="CF96" s="86"/>
      <c r="CG96" s="87"/>
      <c r="CH96" s="87"/>
      <c r="CI96" s="50">
        <f>IF(ISBLANK($AZ$72),"",IF(AND($BZ$96=$BZ$97,$CD$96=$CD$97,$CA$97=$CA$96),1,0))</f>
        <v>0</v>
      </c>
      <c r="CJ96" s="50">
        <f>IF(ISBLANK($AZ$72),"",IF(AND($BZ$98=$BZ$97,$CD$98=$CD$97,$CA$97=$CA$98),1,0))</f>
        <v>0</v>
      </c>
      <c r="CK96" s="50">
        <f>SUM(CI96+CJ96)</f>
        <v>0</v>
      </c>
    </row>
    <row r="97" spans="16:88" ht="13.5" thickBot="1">
      <c r="P97" s="167" t="s">
        <v>30</v>
      </c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9"/>
      <c r="AD97" s="167" t="s">
        <v>24</v>
      </c>
      <c r="AE97" s="168"/>
      <c r="AF97" s="169"/>
      <c r="AG97" s="167" t="s">
        <v>25</v>
      </c>
      <c r="AH97" s="168"/>
      <c r="AI97" s="168"/>
      <c r="AJ97" s="168"/>
      <c r="AK97" s="169"/>
      <c r="AL97" s="167" t="s">
        <v>26</v>
      </c>
      <c r="AM97" s="168"/>
      <c r="AN97" s="16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52"/>
      <c r="BY97" s="62" t="str">
        <f>$AG$91</f>
        <v>SV Vestia Disteln</v>
      </c>
      <c r="BZ97" s="68">
        <f>$AS$91</f>
        <v>6</v>
      </c>
      <c r="CA97" s="66">
        <f>$AV$91</f>
        <v>4</v>
      </c>
      <c r="CB97" s="74" t="s">
        <v>19</v>
      </c>
      <c r="CC97" s="75">
        <f>$AY$91</f>
        <v>8</v>
      </c>
      <c r="CD97" s="76">
        <f>$BA$91</f>
        <v>-4</v>
      </c>
      <c r="CE97" s="86"/>
      <c r="CF97" s="86"/>
      <c r="CG97" s="87"/>
      <c r="CH97" s="87"/>
      <c r="CI97" s="87"/>
      <c r="CJ97" s="87"/>
    </row>
    <row r="98" spans="16:88" ht="12.75">
      <c r="P98" s="127" t="s">
        <v>8</v>
      </c>
      <c r="Q98" s="128"/>
      <c r="R98" s="129" t="str">
        <f>IF(ISBLANK($AZ$36),"",$BY$51)</f>
        <v>BW Westfalia Langenbochum 2</v>
      </c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30"/>
      <c r="AD98" s="127">
        <f>IF(ISBLANK($AZ$36),"",$BZ$51)</f>
        <v>3</v>
      </c>
      <c r="AE98" s="128"/>
      <c r="AF98" s="131"/>
      <c r="AG98" s="127">
        <f>IF(ISBLANK($AZ$36),"",$CA$51)</f>
        <v>3</v>
      </c>
      <c r="AH98" s="128"/>
      <c r="AI98" s="11" t="s">
        <v>19</v>
      </c>
      <c r="AJ98" s="128">
        <f>IF(ISBLANK($AZ$36),"",$CC$51)</f>
        <v>21</v>
      </c>
      <c r="AK98" s="131"/>
      <c r="AL98" s="140">
        <f>IF(ISBLANK($AZ$36),"",$CD$51)</f>
        <v>-18</v>
      </c>
      <c r="AM98" s="141"/>
      <c r="AN98" s="142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52"/>
      <c r="BY98" s="62" t="str">
        <f>$R$99</f>
        <v>FC Masny ( F )</v>
      </c>
      <c r="BZ98" s="68">
        <f>$AD$99</f>
        <v>1</v>
      </c>
      <c r="CA98" s="66">
        <f>$AG$99</f>
        <v>2</v>
      </c>
      <c r="CB98" s="74" t="s">
        <v>19</v>
      </c>
      <c r="CC98" s="75">
        <f>$AJ$99</f>
        <v>21</v>
      </c>
      <c r="CD98" s="76">
        <f>$AL$99</f>
        <v>-19</v>
      </c>
      <c r="CE98" s="86"/>
      <c r="CF98" s="86"/>
      <c r="CG98" s="87"/>
      <c r="CH98" s="87"/>
      <c r="CI98" s="87"/>
      <c r="CJ98" s="87"/>
    </row>
    <row r="99" spans="16:88" ht="12.75">
      <c r="P99" s="102" t="s">
        <v>9</v>
      </c>
      <c r="Q99" s="103"/>
      <c r="R99" s="125" t="str">
        <f>IF(ISBLANK($AZ$36),"",$BY$52)</f>
        <v>FC Masny ( F )</v>
      </c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6"/>
      <c r="AD99" s="102">
        <f>IF(ISBLANK($AZ$36),"",$BZ$52)</f>
        <v>1</v>
      </c>
      <c r="AE99" s="103"/>
      <c r="AF99" s="121"/>
      <c r="AG99" s="102">
        <f>IF(ISBLANK($AZ$36),"",$CA$52)</f>
        <v>2</v>
      </c>
      <c r="AH99" s="103"/>
      <c r="AI99" s="12" t="s">
        <v>19</v>
      </c>
      <c r="AJ99" s="103">
        <f>IF(ISBLANK($AZ$36),"",$CC$52)</f>
        <v>21</v>
      </c>
      <c r="AK99" s="121"/>
      <c r="AL99" s="122">
        <f>IF(ISBLANK($AZ$36),"",$CD$52)</f>
        <v>-19</v>
      </c>
      <c r="AM99" s="123"/>
      <c r="AN99" s="124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52"/>
      <c r="BY99" s="62"/>
      <c r="BZ99" s="68"/>
      <c r="CA99" s="66"/>
      <c r="CB99" s="74"/>
      <c r="CC99" s="75"/>
      <c r="CD99" s="76"/>
      <c r="CE99" s="86"/>
      <c r="CF99" s="86"/>
      <c r="CG99" s="87"/>
      <c r="CH99" s="87"/>
      <c r="CI99" s="87"/>
      <c r="CJ99" s="87"/>
    </row>
    <row r="100" spans="16:88" ht="12.75">
      <c r="P100" s="102" t="s">
        <v>10</v>
      </c>
      <c r="Q100" s="103"/>
      <c r="R100" s="125" t="str">
        <f>IF(ISBLANK($AZ$36),"",$BY$53)</f>
        <v>Hertha 03 Zehlendorf</v>
      </c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6"/>
      <c r="AD100" s="102">
        <f>IF(ISBLANK($AZ$36),"",$BZ$53)</f>
        <v>11</v>
      </c>
      <c r="AE100" s="103"/>
      <c r="AF100" s="121"/>
      <c r="AG100" s="102">
        <f>IF(ISBLANK($AZ$36),"",$CA$53)</f>
        <v>18</v>
      </c>
      <c r="AH100" s="103"/>
      <c r="AI100" s="12" t="s">
        <v>19</v>
      </c>
      <c r="AJ100" s="103">
        <f>IF(ISBLANK($AZ$36),"",$CC$53)</f>
        <v>2</v>
      </c>
      <c r="AK100" s="121"/>
      <c r="AL100" s="122">
        <f>IF(ISBLANK($AZ$36),"",$CD$53)</f>
        <v>16</v>
      </c>
      <c r="AM100" s="123"/>
      <c r="AN100" s="124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52"/>
      <c r="BY100" s="86"/>
      <c r="BZ100" s="86"/>
      <c r="CA100" s="86"/>
      <c r="CB100" s="86"/>
      <c r="CC100" s="86"/>
      <c r="CD100" s="86"/>
      <c r="CE100" s="86"/>
      <c r="CF100" s="86"/>
      <c r="CG100" s="87"/>
      <c r="CH100" s="87"/>
      <c r="CI100" s="87"/>
      <c r="CJ100" s="87"/>
    </row>
    <row r="101" spans="16:88" ht="12.75">
      <c r="P101" s="102" t="s">
        <v>11</v>
      </c>
      <c r="Q101" s="103"/>
      <c r="R101" s="104" t="str">
        <f>IF(ISBLANK($AZ$36),"",$BY$54)</f>
        <v>Westfalia Herne</v>
      </c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6"/>
      <c r="AD101" s="115">
        <f>IF(ISBLANK($AZ$36),"",$BZ$54)</f>
        <v>4</v>
      </c>
      <c r="AE101" s="116"/>
      <c r="AF101" s="117"/>
      <c r="AG101" s="103">
        <f>IF(ISBLANK($AZ$36),"",$CA$54)</f>
        <v>6</v>
      </c>
      <c r="AH101" s="103"/>
      <c r="AI101" s="12" t="s">
        <v>19</v>
      </c>
      <c r="AJ101" s="103">
        <f>IF(ISBLANK($AZ$36),"",$CC$54)</f>
        <v>11</v>
      </c>
      <c r="AK101" s="103"/>
      <c r="AL101" s="118">
        <f>IF(ISBLANK($AZ$36),"",$CD$54)</f>
        <v>-5</v>
      </c>
      <c r="AM101" s="119"/>
      <c r="AN101" s="120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52"/>
      <c r="BY101" s="71" t="s">
        <v>46</v>
      </c>
      <c r="BZ101" s="62" t="s">
        <v>24</v>
      </c>
      <c r="CA101" s="183" t="s">
        <v>25</v>
      </c>
      <c r="CB101" s="183"/>
      <c r="CC101" s="183"/>
      <c r="CD101" s="72" t="s">
        <v>26</v>
      </c>
      <c r="CE101" s="86"/>
      <c r="CF101" s="86"/>
      <c r="CG101" s="87"/>
      <c r="CH101" s="87"/>
      <c r="CI101" s="87"/>
      <c r="CJ101" s="87"/>
    </row>
    <row r="102" spans="16:89" ht="12.75">
      <c r="P102" s="102" t="s">
        <v>34</v>
      </c>
      <c r="Q102" s="103"/>
      <c r="R102" s="104" t="str">
        <f>IF(ISBLANK($AZ$36),"",$BY$55)</f>
        <v>RW Oberhausen</v>
      </c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6"/>
      <c r="AD102" s="115">
        <f>IF(ISBLANK($AZ$36),"",$BZ$55)</f>
        <v>13</v>
      </c>
      <c r="AE102" s="116"/>
      <c r="AF102" s="117"/>
      <c r="AG102" s="103">
        <f>IF(ISBLANK($AZ$36),"",$CA$55)</f>
        <v>11</v>
      </c>
      <c r="AH102" s="103"/>
      <c r="AI102" s="12" t="s">
        <v>19</v>
      </c>
      <c r="AJ102" s="103">
        <f>IF(ISBLANK($AZ$36),"",$CC$55)</f>
        <v>1</v>
      </c>
      <c r="AK102" s="103"/>
      <c r="AL102" s="118">
        <f>IF(ISBLANK($AZ$36),"",$CD$55)</f>
        <v>10</v>
      </c>
      <c r="AM102" s="119"/>
      <c r="AN102" s="120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52"/>
      <c r="BY102" s="62" t="str">
        <f>$D$90</f>
        <v>BW Westfalia Langenbochum 1</v>
      </c>
      <c r="BZ102" s="68">
        <f>$P$90</f>
        <v>9</v>
      </c>
      <c r="CA102" s="66">
        <f>$S$90</f>
        <v>6</v>
      </c>
      <c r="CB102" s="74" t="s">
        <v>19</v>
      </c>
      <c r="CC102" s="75">
        <f>$V$90</f>
        <v>11</v>
      </c>
      <c r="CD102" s="76">
        <f>$X$90</f>
        <v>-5</v>
      </c>
      <c r="CE102" s="86"/>
      <c r="CF102" s="86"/>
      <c r="CG102" s="87"/>
      <c r="CH102" s="87"/>
      <c r="CI102" s="50">
        <f>IF(ISBLANK($AZ$72),"",IF(AND($BZ$102=$BZ$103,$CD$102=$CD$103,$CA$103=$CA$102),1,0))</f>
        <v>0</v>
      </c>
      <c r="CJ102" s="50">
        <f>IF(ISBLANK($AZ$72),"",IF(AND($BZ$104=$BZ$103,$CD$104=$CD$103,$CA$103=$CA$104),1,0))</f>
        <v>0</v>
      </c>
      <c r="CK102" s="50">
        <f>SUM(CI102+CJ102)</f>
        <v>0</v>
      </c>
    </row>
    <row r="103" spans="16:88" ht="13.5" thickBot="1">
      <c r="P103" s="107" t="s">
        <v>52</v>
      </c>
      <c r="Q103" s="108"/>
      <c r="R103" s="109" t="str">
        <f>IF(ISBLANK($AZ$36),"",$BY$56)</f>
        <v>SC Fortuna Köln</v>
      </c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1"/>
      <c r="AD103" s="112">
        <f>IF(ISBLANK($AZ$36),"",$BZ$56)</f>
        <v>10</v>
      </c>
      <c r="AE103" s="113"/>
      <c r="AF103" s="114"/>
      <c r="AG103" s="98">
        <f>IF(ISBLANK($AZ$36),"",$CA$56)</f>
        <v>20</v>
      </c>
      <c r="AH103" s="98"/>
      <c r="AI103" s="13" t="s">
        <v>19</v>
      </c>
      <c r="AJ103" s="98">
        <f>IF(ISBLANK($AZ$36),"",$CC$56)</f>
        <v>4</v>
      </c>
      <c r="AK103" s="98"/>
      <c r="AL103" s="99">
        <f>IF(ISBLANK($AZ$36),"",$CD$56)</f>
        <v>16</v>
      </c>
      <c r="AM103" s="100"/>
      <c r="AN103" s="101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52"/>
      <c r="BY103" s="62" t="str">
        <f>$R$98</f>
        <v>BW Westfalia Langenbochum 2</v>
      </c>
      <c r="BZ103" s="68">
        <f>$AD$98</f>
        <v>3</v>
      </c>
      <c r="CA103" s="66">
        <f>$AG$98</f>
        <v>3</v>
      </c>
      <c r="CB103" s="74" t="s">
        <v>19</v>
      </c>
      <c r="CC103" s="75">
        <f>$AJ$98</f>
        <v>21</v>
      </c>
      <c r="CD103" s="76">
        <f>$AL$98</f>
        <v>-18</v>
      </c>
      <c r="CE103" s="86"/>
      <c r="CF103" s="86"/>
      <c r="CG103" s="87"/>
      <c r="CH103" s="87"/>
      <c r="CI103" s="87"/>
      <c r="CJ103" s="87"/>
    </row>
    <row r="104" spans="77:88" ht="12.75">
      <c r="BY104" s="62" t="str">
        <f>$AG$90</f>
        <v>SG Wattenscheid 09</v>
      </c>
      <c r="BZ104" s="68">
        <f>$AS$90</f>
        <v>9</v>
      </c>
      <c r="CA104" s="66">
        <f>$AV$90</f>
        <v>5</v>
      </c>
      <c r="CB104" s="74" t="s">
        <v>19</v>
      </c>
      <c r="CC104" s="75">
        <f>$AY$90</f>
        <v>6</v>
      </c>
      <c r="CD104" s="76">
        <f>$BA$90</f>
        <v>-1</v>
      </c>
      <c r="CE104" s="86"/>
      <c r="CF104" s="86"/>
      <c r="CG104" s="87"/>
      <c r="CH104" s="87"/>
      <c r="CI104" s="87"/>
      <c r="CJ104" s="87"/>
    </row>
    <row r="105" spans="2:88" ht="12.75">
      <c r="B105" s="1" t="s">
        <v>36</v>
      </c>
      <c r="BY105" s="93"/>
      <c r="BZ105" s="93"/>
      <c r="CA105" s="93"/>
      <c r="CB105" s="93"/>
      <c r="CC105" s="86"/>
      <c r="CD105" s="86"/>
      <c r="CE105" s="86"/>
      <c r="CF105" s="86"/>
      <c r="CG105" s="87"/>
      <c r="CH105" s="87"/>
      <c r="CI105" s="87"/>
      <c r="CJ105" s="87"/>
    </row>
    <row r="106" spans="77:88" ht="8.25" customHeight="1">
      <c r="BY106" s="93"/>
      <c r="BZ106" s="93"/>
      <c r="CA106" s="93"/>
      <c r="CB106" s="93"/>
      <c r="CC106" s="86"/>
      <c r="CD106" s="86"/>
      <c r="CE106" s="86"/>
      <c r="CF106" s="86"/>
      <c r="CG106" s="87"/>
      <c r="CH106" s="87"/>
      <c r="CI106" s="87"/>
      <c r="CJ106" s="87"/>
    </row>
    <row r="107" ht="6" customHeight="1"/>
    <row r="108" spans="1:56" ht="15.75">
      <c r="A108" s="2"/>
      <c r="B108" s="2"/>
      <c r="C108" s="2"/>
      <c r="D108" s="2"/>
      <c r="E108" s="2"/>
      <c r="F108" s="2"/>
      <c r="G108" s="6" t="s">
        <v>2</v>
      </c>
      <c r="H108" s="192">
        <f>J84+2*($V$108*$Y$108+$AL$108)</f>
        <v>0.7493055555555547</v>
      </c>
      <c r="I108" s="192"/>
      <c r="J108" s="192"/>
      <c r="K108" s="192"/>
      <c r="L108" s="192"/>
      <c r="M108" s="7" t="s">
        <v>3</v>
      </c>
      <c r="N108" s="2"/>
      <c r="O108" s="2"/>
      <c r="P108" s="2"/>
      <c r="Q108" s="2"/>
      <c r="R108" s="2"/>
      <c r="S108" s="2"/>
      <c r="T108" s="2"/>
      <c r="U108" s="6" t="s">
        <v>4</v>
      </c>
      <c r="V108" s="191">
        <v>1</v>
      </c>
      <c r="W108" s="191"/>
      <c r="X108" s="19" t="s">
        <v>29</v>
      </c>
      <c r="Y108" s="190">
        <v>0.006944444444444444</v>
      </c>
      <c r="Z108" s="190"/>
      <c r="AA108" s="190"/>
      <c r="AB108" s="190"/>
      <c r="AC108" s="190"/>
      <c r="AD108" s="7" t="s">
        <v>5</v>
      </c>
      <c r="AE108" s="2"/>
      <c r="AF108" s="2"/>
      <c r="AG108" s="2"/>
      <c r="AH108" s="2"/>
      <c r="AI108" s="2"/>
      <c r="AJ108" s="2"/>
      <c r="AK108" s="6" t="s">
        <v>6</v>
      </c>
      <c r="AL108" s="190">
        <v>0.001388888888888889</v>
      </c>
      <c r="AM108" s="190"/>
      <c r="AN108" s="190"/>
      <c r="AO108" s="190"/>
      <c r="AP108" s="190"/>
      <c r="AQ108" s="7" t="s">
        <v>5</v>
      </c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57"/>
    </row>
    <row r="109" ht="6" customHeight="1" thickBot="1"/>
    <row r="110" spans="2:55" ht="19.5" customHeight="1" thickBot="1">
      <c r="B110" s="222" t="s">
        <v>14</v>
      </c>
      <c r="C110" s="195"/>
      <c r="D110" s="193" t="s">
        <v>50</v>
      </c>
      <c r="E110" s="194"/>
      <c r="F110" s="194"/>
      <c r="G110" s="194"/>
      <c r="H110" s="194"/>
      <c r="I110" s="195"/>
      <c r="J110" s="193" t="s">
        <v>17</v>
      </c>
      <c r="K110" s="194"/>
      <c r="L110" s="194"/>
      <c r="M110" s="194"/>
      <c r="N110" s="195"/>
      <c r="O110" s="193" t="s">
        <v>37</v>
      </c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5"/>
      <c r="AW110" s="193" t="s">
        <v>21</v>
      </c>
      <c r="AX110" s="194"/>
      <c r="AY110" s="194"/>
      <c r="AZ110" s="194"/>
      <c r="BA110" s="195"/>
      <c r="BB110" s="193"/>
      <c r="BC110" s="236"/>
    </row>
    <row r="111" spans="2:55" ht="18" customHeight="1">
      <c r="B111" s="196">
        <v>46</v>
      </c>
      <c r="C111" s="197"/>
      <c r="D111" s="202"/>
      <c r="E111" s="203"/>
      <c r="F111" s="203"/>
      <c r="G111" s="203"/>
      <c r="H111" s="203"/>
      <c r="I111" s="204"/>
      <c r="J111" s="208">
        <f>$H$108</f>
        <v>0.7493055555555547</v>
      </c>
      <c r="K111" s="209"/>
      <c r="L111" s="209"/>
      <c r="M111" s="209"/>
      <c r="N111" s="210"/>
      <c r="O111" s="227" t="s">
        <v>66</v>
      </c>
      <c r="P111" s="158">
        <f aca="true" t="shared" si="23" ref="P111:AD111">IF(ISBLANK($AZ$72),"",IF(AND($BZ$92=$BZ$91,$CD$92=$CD$91,$CA$91=$CA$92),1,0))</f>
        <v>0</v>
      </c>
      <c r="Q111" s="158">
        <f t="shared" si="23"/>
        <v>0</v>
      </c>
      <c r="R111" s="158">
        <f t="shared" si="23"/>
        <v>0</v>
      </c>
      <c r="S111" s="158">
        <f t="shared" si="23"/>
        <v>0</v>
      </c>
      <c r="T111" s="158">
        <f t="shared" si="23"/>
        <v>0</v>
      </c>
      <c r="U111" s="158">
        <f t="shared" si="23"/>
        <v>0</v>
      </c>
      <c r="V111" s="158">
        <f t="shared" si="23"/>
        <v>0</v>
      </c>
      <c r="W111" s="158">
        <f t="shared" si="23"/>
        <v>0</v>
      </c>
      <c r="X111" s="158">
        <f t="shared" si="23"/>
        <v>0</v>
      </c>
      <c r="Y111" s="158">
        <f t="shared" si="23"/>
        <v>0</v>
      </c>
      <c r="Z111" s="158">
        <f t="shared" si="23"/>
        <v>0</v>
      </c>
      <c r="AA111" s="158">
        <f t="shared" si="23"/>
        <v>0</v>
      </c>
      <c r="AB111" s="158">
        <f t="shared" si="23"/>
        <v>0</v>
      </c>
      <c r="AC111" s="158">
        <f t="shared" si="23"/>
        <v>0</v>
      </c>
      <c r="AD111" s="158">
        <f t="shared" si="23"/>
        <v>0</v>
      </c>
      <c r="AE111" s="16" t="s">
        <v>20</v>
      </c>
      <c r="AF111" s="223" t="s">
        <v>62</v>
      </c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5"/>
      <c r="AW111" s="214">
        <v>3</v>
      </c>
      <c r="AX111" s="215"/>
      <c r="AY111" s="215" t="s">
        <v>19</v>
      </c>
      <c r="AZ111" s="215">
        <v>0</v>
      </c>
      <c r="BA111" s="226"/>
      <c r="BB111" s="196"/>
      <c r="BC111" s="197"/>
    </row>
    <row r="112" spans="2:90" s="15" customFormat="1" ht="12" customHeight="1" thickBot="1">
      <c r="B112" s="198"/>
      <c r="C112" s="199"/>
      <c r="D112" s="205"/>
      <c r="E112" s="206"/>
      <c r="F112" s="206"/>
      <c r="G112" s="206"/>
      <c r="H112" s="206"/>
      <c r="I112" s="207"/>
      <c r="J112" s="211"/>
      <c r="K112" s="212"/>
      <c r="L112" s="212"/>
      <c r="M112" s="212"/>
      <c r="N112" s="213"/>
      <c r="O112" s="221" t="s">
        <v>88</v>
      </c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17"/>
      <c r="AF112" s="200" t="s">
        <v>86</v>
      </c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1"/>
      <c r="AW112" s="216"/>
      <c r="AX112" s="152"/>
      <c r="AY112" s="152"/>
      <c r="AZ112" s="152"/>
      <c r="BA112" s="146"/>
      <c r="BB112" s="198"/>
      <c r="BC112" s="199"/>
      <c r="BD112" s="94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6"/>
      <c r="BW112" s="96"/>
      <c r="BX112" s="95"/>
      <c r="BY112" s="95"/>
      <c r="BZ112" s="95"/>
      <c r="CA112" s="95"/>
      <c r="CB112" s="95"/>
      <c r="CC112" s="97"/>
      <c r="CD112" s="97"/>
      <c r="CE112" s="97"/>
      <c r="CF112" s="97"/>
      <c r="CG112" s="94"/>
      <c r="CH112" s="94"/>
      <c r="CI112" s="94"/>
      <c r="CJ112" s="94"/>
      <c r="CK112" s="94"/>
      <c r="CL112" s="94"/>
    </row>
    <row r="113" ht="3.75" customHeight="1" thickBot="1"/>
    <row r="114" spans="2:55" ht="19.5" customHeight="1" thickBot="1">
      <c r="B114" s="222" t="s">
        <v>14</v>
      </c>
      <c r="C114" s="195"/>
      <c r="D114" s="193" t="s">
        <v>50</v>
      </c>
      <c r="E114" s="194"/>
      <c r="F114" s="194"/>
      <c r="G114" s="194"/>
      <c r="H114" s="194"/>
      <c r="I114" s="195"/>
      <c r="J114" s="193" t="s">
        <v>17</v>
      </c>
      <c r="K114" s="194"/>
      <c r="L114" s="194"/>
      <c r="M114" s="194"/>
      <c r="N114" s="195"/>
      <c r="O114" s="193" t="s">
        <v>38</v>
      </c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5"/>
      <c r="AW114" s="193" t="s">
        <v>21</v>
      </c>
      <c r="AX114" s="194"/>
      <c r="AY114" s="194"/>
      <c r="AZ114" s="194"/>
      <c r="BA114" s="195"/>
      <c r="BB114" s="193"/>
      <c r="BC114" s="236"/>
    </row>
    <row r="115" spans="2:55" ht="18" customHeight="1">
      <c r="B115" s="196">
        <v>47</v>
      </c>
      <c r="C115" s="197"/>
      <c r="D115" s="202"/>
      <c r="E115" s="203"/>
      <c r="F115" s="203"/>
      <c r="G115" s="203"/>
      <c r="H115" s="203"/>
      <c r="I115" s="204"/>
      <c r="J115" s="208">
        <f>J$111+V$108*Y$108+AL$108</f>
        <v>0.757638888888888</v>
      </c>
      <c r="K115" s="209"/>
      <c r="L115" s="209"/>
      <c r="M115" s="209"/>
      <c r="N115" s="210"/>
      <c r="O115" s="227" t="s">
        <v>74</v>
      </c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6" t="s">
        <v>20</v>
      </c>
      <c r="AF115" s="223" t="s">
        <v>68</v>
      </c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5"/>
      <c r="AW115" s="214">
        <v>2</v>
      </c>
      <c r="AX115" s="215"/>
      <c r="AY115" s="215" t="s">
        <v>19</v>
      </c>
      <c r="AZ115" s="215">
        <v>1</v>
      </c>
      <c r="BA115" s="226"/>
      <c r="BB115" s="196"/>
      <c r="BC115" s="197"/>
    </row>
    <row r="116" spans="2:55" ht="12" customHeight="1" thickBot="1">
      <c r="B116" s="198"/>
      <c r="C116" s="199"/>
      <c r="D116" s="205"/>
      <c r="E116" s="206"/>
      <c r="F116" s="206"/>
      <c r="G116" s="206"/>
      <c r="H116" s="206"/>
      <c r="I116" s="207"/>
      <c r="J116" s="211"/>
      <c r="K116" s="212"/>
      <c r="L116" s="212"/>
      <c r="M116" s="212"/>
      <c r="N116" s="213"/>
      <c r="O116" s="221" t="s">
        <v>87</v>
      </c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17"/>
      <c r="AF116" s="200" t="s">
        <v>89</v>
      </c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1"/>
      <c r="AW116" s="216"/>
      <c r="AX116" s="152"/>
      <c r="AY116" s="152"/>
      <c r="AZ116" s="152"/>
      <c r="BA116" s="146"/>
      <c r="BB116" s="198"/>
      <c r="BC116" s="199"/>
    </row>
    <row r="117" ht="3.75" customHeight="1" thickBot="1"/>
    <row r="118" spans="2:55" ht="19.5" customHeight="1" thickBot="1">
      <c r="B118" s="222" t="s">
        <v>14</v>
      </c>
      <c r="C118" s="195"/>
      <c r="D118" s="193" t="s">
        <v>50</v>
      </c>
      <c r="E118" s="194"/>
      <c r="F118" s="194"/>
      <c r="G118" s="194"/>
      <c r="H118" s="194"/>
      <c r="I118" s="195"/>
      <c r="J118" s="193" t="s">
        <v>17</v>
      </c>
      <c r="K118" s="194"/>
      <c r="L118" s="194"/>
      <c r="M118" s="194"/>
      <c r="N118" s="195"/>
      <c r="O118" s="193" t="s">
        <v>39</v>
      </c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5"/>
      <c r="AW118" s="193" t="s">
        <v>21</v>
      </c>
      <c r="AX118" s="194"/>
      <c r="AY118" s="194"/>
      <c r="AZ118" s="194"/>
      <c r="BA118" s="195"/>
      <c r="BB118" s="193"/>
      <c r="BC118" s="236"/>
    </row>
    <row r="119" spans="2:55" ht="18" customHeight="1">
      <c r="B119" s="196">
        <v>48</v>
      </c>
      <c r="C119" s="197"/>
      <c r="D119" s="202"/>
      <c r="E119" s="203"/>
      <c r="F119" s="203"/>
      <c r="G119" s="203"/>
      <c r="H119" s="203"/>
      <c r="I119" s="204"/>
      <c r="J119" s="208">
        <f>J$115+V$108*Y$108+AL$108</f>
        <v>0.7659722222222213</v>
      </c>
      <c r="K119" s="209"/>
      <c r="L119" s="209"/>
      <c r="M119" s="209"/>
      <c r="N119" s="210"/>
      <c r="O119" s="227" t="s">
        <v>58</v>
      </c>
      <c r="P119" s="158">
        <f aca="true" t="shared" si="24" ref="P119:AD119">IF(ISBLANK($AZ$72),"",IF(AND($BZ$92=$BZ$91,$CD$92=$CD$91,$CA$91=$CA$92),1,0))</f>
        <v>0</v>
      </c>
      <c r="Q119" s="158">
        <f t="shared" si="24"/>
        <v>0</v>
      </c>
      <c r="R119" s="158">
        <f t="shared" si="24"/>
        <v>0</v>
      </c>
      <c r="S119" s="158">
        <f t="shared" si="24"/>
        <v>0</v>
      </c>
      <c r="T119" s="158">
        <f t="shared" si="24"/>
        <v>0</v>
      </c>
      <c r="U119" s="158">
        <f t="shared" si="24"/>
        <v>0</v>
      </c>
      <c r="V119" s="158">
        <f t="shared" si="24"/>
        <v>0</v>
      </c>
      <c r="W119" s="158">
        <f t="shared" si="24"/>
        <v>0</v>
      </c>
      <c r="X119" s="158">
        <f t="shared" si="24"/>
        <v>0</v>
      </c>
      <c r="Y119" s="158">
        <f t="shared" si="24"/>
        <v>0</v>
      </c>
      <c r="Z119" s="158">
        <f t="shared" si="24"/>
        <v>0</v>
      </c>
      <c r="AA119" s="158">
        <f t="shared" si="24"/>
        <v>0</v>
      </c>
      <c r="AB119" s="158">
        <f t="shared" si="24"/>
        <v>0</v>
      </c>
      <c r="AC119" s="158">
        <f t="shared" si="24"/>
        <v>0</v>
      </c>
      <c r="AD119" s="158">
        <f t="shared" si="24"/>
        <v>0</v>
      </c>
      <c r="AE119" s="16" t="s">
        <v>20</v>
      </c>
      <c r="AF119" s="223" t="s">
        <v>75</v>
      </c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5"/>
      <c r="AW119" s="214">
        <v>3</v>
      </c>
      <c r="AX119" s="215"/>
      <c r="AY119" s="215" t="s">
        <v>19</v>
      </c>
      <c r="AZ119" s="215">
        <v>1</v>
      </c>
      <c r="BA119" s="226"/>
      <c r="BB119" s="196"/>
      <c r="BC119" s="197"/>
    </row>
    <row r="120" spans="2:90" s="15" customFormat="1" ht="12" customHeight="1" thickBot="1">
      <c r="B120" s="198"/>
      <c r="C120" s="199"/>
      <c r="D120" s="205"/>
      <c r="E120" s="206"/>
      <c r="F120" s="206"/>
      <c r="G120" s="206"/>
      <c r="H120" s="206"/>
      <c r="I120" s="207"/>
      <c r="J120" s="211"/>
      <c r="K120" s="212"/>
      <c r="L120" s="212"/>
      <c r="M120" s="212"/>
      <c r="N120" s="213"/>
      <c r="O120" s="221" t="s">
        <v>90</v>
      </c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17"/>
      <c r="AF120" s="200" t="s">
        <v>91</v>
      </c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1"/>
      <c r="AW120" s="216"/>
      <c r="AX120" s="152"/>
      <c r="AY120" s="152"/>
      <c r="AZ120" s="152"/>
      <c r="BA120" s="146"/>
      <c r="BB120" s="198"/>
      <c r="BC120" s="199"/>
      <c r="BD120" s="94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6"/>
      <c r="BW120" s="96"/>
      <c r="BX120" s="95"/>
      <c r="BY120" s="95"/>
      <c r="BZ120" s="95"/>
      <c r="CA120" s="95"/>
      <c r="CB120" s="95"/>
      <c r="CC120" s="97"/>
      <c r="CD120" s="97"/>
      <c r="CE120" s="97"/>
      <c r="CF120" s="97"/>
      <c r="CG120" s="94"/>
      <c r="CH120" s="94"/>
      <c r="CI120" s="94"/>
      <c r="CJ120" s="94"/>
      <c r="CK120" s="94"/>
      <c r="CL120" s="94"/>
    </row>
    <row r="121" ht="3.75" customHeight="1" thickBot="1"/>
    <row r="122" spans="2:55" ht="19.5" customHeight="1" thickBot="1">
      <c r="B122" s="222" t="s">
        <v>14</v>
      </c>
      <c r="C122" s="195"/>
      <c r="D122" s="193" t="s">
        <v>50</v>
      </c>
      <c r="E122" s="194"/>
      <c r="F122" s="194"/>
      <c r="G122" s="194"/>
      <c r="H122" s="194"/>
      <c r="I122" s="195"/>
      <c r="J122" s="193" t="s">
        <v>17</v>
      </c>
      <c r="K122" s="194"/>
      <c r="L122" s="194"/>
      <c r="M122" s="194"/>
      <c r="N122" s="195"/>
      <c r="O122" s="193" t="s">
        <v>40</v>
      </c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5"/>
      <c r="AW122" s="193" t="s">
        <v>21</v>
      </c>
      <c r="AX122" s="194"/>
      <c r="AY122" s="194"/>
      <c r="AZ122" s="194"/>
      <c r="BA122" s="195"/>
      <c r="BB122" s="193"/>
      <c r="BC122" s="236"/>
    </row>
    <row r="123" spans="2:55" ht="18" customHeight="1">
      <c r="B123" s="196">
        <v>49</v>
      </c>
      <c r="C123" s="197"/>
      <c r="D123" s="202"/>
      <c r="E123" s="203"/>
      <c r="F123" s="203"/>
      <c r="G123" s="203"/>
      <c r="H123" s="203"/>
      <c r="I123" s="204"/>
      <c r="J123" s="208">
        <f>J$119+V$108*Y$108+AL$108</f>
        <v>0.7743055555555546</v>
      </c>
      <c r="K123" s="209"/>
      <c r="L123" s="209"/>
      <c r="M123" s="209"/>
      <c r="N123" s="210"/>
      <c r="O123" s="227" t="s">
        <v>76</v>
      </c>
      <c r="P123" s="158">
        <f aca="true" t="shared" si="25" ref="P123:AD123">IF(ISBLANK($AZ$72),"",IF(AND($BZ$92=$BZ$91,$CD$92=$CD$91,$CA$91=$CA$92),1,0))</f>
        <v>0</v>
      </c>
      <c r="Q123" s="158">
        <f t="shared" si="25"/>
        <v>0</v>
      </c>
      <c r="R123" s="158">
        <f t="shared" si="25"/>
        <v>0</v>
      </c>
      <c r="S123" s="158">
        <f t="shared" si="25"/>
        <v>0</v>
      </c>
      <c r="T123" s="158">
        <f t="shared" si="25"/>
        <v>0</v>
      </c>
      <c r="U123" s="158">
        <f t="shared" si="25"/>
        <v>0</v>
      </c>
      <c r="V123" s="158">
        <f t="shared" si="25"/>
        <v>0</v>
      </c>
      <c r="W123" s="158">
        <f t="shared" si="25"/>
        <v>0</v>
      </c>
      <c r="X123" s="158">
        <f t="shared" si="25"/>
        <v>0</v>
      </c>
      <c r="Y123" s="158">
        <f t="shared" si="25"/>
        <v>0</v>
      </c>
      <c r="Z123" s="158">
        <f t="shared" si="25"/>
        <v>0</v>
      </c>
      <c r="AA123" s="158">
        <f t="shared" si="25"/>
        <v>0</v>
      </c>
      <c r="AB123" s="158">
        <f t="shared" si="25"/>
        <v>0</v>
      </c>
      <c r="AC123" s="158">
        <f t="shared" si="25"/>
        <v>0</v>
      </c>
      <c r="AD123" s="158">
        <f t="shared" si="25"/>
        <v>0</v>
      </c>
      <c r="AE123" s="16" t="s">
        <v>20</v>
      </c>
      <c r="AF123" s="223" t="s">
        <v>64</v>
      </c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5"/>
      <c r="AW123" s="214">
        <v>1</v>
      </c>
      <c r="AX123" s="215"/>
      <c r="AY123" s="215" t="s">
        <v>19</v>
      </c>
      <c r="AZ123" s="215">
        <v>3</v>
      </c>
      <c r="BA123" s="226"/>
      <c r="BB123" s="196"/>
      <c r="BC123" s="197"/>
    </row>
    <row r="124" spans="2:55" ht="12" customHeight="1" thickBot="1">
      <c r="B124" s="198"/>
      <c r="C124" s="199"/>
      <c r="D124" s="205"/>
      <c r="E124" s="206"/>
      <c r="F124" s="206"/>
      <c r="G124" s="206"/>
      <c r="H124" s="206"/>
      <c r="I124" s="207"/>
      <c r="J124" s="211"/>
      <c r="K124" s="212"/>
      <c r="L124" s="212"/>
      <c r="M124" s="212"/>
      <c r="N124" s="213"/>
      <c r="O124" s="221" t="s">
        <v>92</v>
      </c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17"/>
      <c r="AF124" s="200" t="s">
        <v>93</v>
      </c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1"/>
      <c r="AW124" s="216"/>
      <c r="AX124" s="152"/>
      <c r="AY124" s="152"/>
      <c r="AZ124" s="152"/>
      <c r="BA124" s="146"/>
      <c r="BB124" s="198"/>
      <c r="BC124" s="199"/>
    </row>
    <row r="125" spans="2:55" ht="12" customHeight="1">
      <c r="B125" s="20"/>
      <c r="C125" s="20"/>
      <c r="D125" s="44"/>
      <c r="E125" s="44"/>
      <c r="F125" s="44"/>
      <c r="G125" s="44"/>
      <c r="H125" s="44"/>
      <c r="I125" s="44"/>
      <c r="J125" s="45"/>
      <c r="K125" s="45"/>
      <c r="L125" s="45"/>
      <c r="M125" s="45"/>
      <c r="N125" s="45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7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23"/>
      <c r="AX125" s="23"/>
      <c r="AY125" s="23"/>
      <c r="AZ125" s="23"/>
      <c r="BA125" s="23"/>
      <c r="BB125" s="20"/>
      <c r="BC125" s="20"/>
    </row>
    <row r="126" spans="2:74" ht="33">
      <c r="B126" s="228" t="str">
        <f>$A$2</f>
        <v>BW Westfalia Langenbochum</v>
      </c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  <c r="BC126" s="228"/>
      <c r="BD126" s="85"/>
      <c r="BE126" s="68"/>
      <c r="BF126" s="70"/>
      <c r="BG126" s="70"/>
      <c r="BH126" s="70"/>
      <c r="BI126" s="62"/>
      <c r="BJ126" s="62"/>
      <c r="BK126" s="78"/>
      <c r="BL126" s="78"/>
      <c r="BM126" s="79"/>
      <c r="BN126" s="80"/>
      <c r="BO126" s="80"/>
      <c r="BP126" s="81"/>
      <c r="BQ126" s="80"/>
      <c r="BR126" s="82"/>
      <c r="BS126" s="62"/>
      <c r="BT126" s="62"/>
      <c r="BU126" s="62"/>
      <c r="BV126" s="68"/>
    </row>
    <row r="127" spans="2:74" ht="13.5" customHeigh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85"/>
      <c r="BE127" s="68"/>
      <c r="BF127" s="70"/>
      <c r="BG127" s="70"/>
      <c r="BH127" s="70"/>
      <c r="BI127" s="62"/>
      <c r="BJ127" s="62"/>
      <c r="BK127" s="78"/>
      <c r="BL127" s="78"/>
      <c r="BM127" s="79"/>
      <c r="BN127" s="80"/>
      <c r="BO127" s="80"/>
      <c r="BP127" s="81"/>
      <c r="BQ127" s="80"/>
      <c r="BR127" s="82"/>
      <c r="BS127" s="62"/>
      <c r="BT127" s="62"/>
      <c r="BU127" s="62"/>
      <c r="BV127" s="68"/>
    </row>
    <row r="128" spans="2:88" ht="12.75">
      <c r="B128" s="1" t="s">
        <v>47</v>
      </c>
      <c r="BY128" s="93"/>
      <c r="BZ128" s="93"/>
      <c r="CA128" s="93"/>
      <c r="CB128" s="93"/>
      <c r="CC128" s="86"/>
      <c r="CD128" s="86"/>
      <c r="CE128" s="86"/>
      <c r="CF128" s="86"/>
      <c r="CG128" s="87"/>
      <c r="CH128" s="87"/>
      <c r="CI128" s="87"/>
      <c r="CJ128" s="87"/>
    </row>
    <row r="129" spans="77:88" ht="6" customHeight="1">
      <c r="BY129" s="93"/>
      <c r="BZ129" s="93"/>
      <c r="CA129" s="93"/>
      <c r="CB129" s="93"/>
      <c r="CC129" s="86"/>
      <c r="CD129" s="86"/>
      <c r="CE129" s="86"/>
      <c r="CF129" s="86"/>
      <c r="CG129" s="87"/>
      <c r="CH129" s="87"/>
      <c r="CI129" s="87"/>
      <c r="CJ129" s="87"/>
    </row>
    <row r="130" spans="1:56" ht="15.75">
      <c r="A130" s="2"/>
      <c r="B130" s="2"/>
      <c r="C130" s="2"/>
      <c r="D130" s="2"/>
      <c r="E130" s="2"/>
      <c r="F130" s="2"/>
      <c r="G130" s="6" t="s">
        <v>2</v>
      </c>
      <c r="H130" s="192">
        <f>J123+2*($V$108*$Y$108+$AL$108)</f>
        <v>0.7909722222222213</v>
      </c>
      <c r="I130" s="192"/>
      <c r="J130" s="192"/>
      <c r="K130" s="192"/>
      <c r="L130" s="192"/>
      <c r="M130" s="7" t="s">
        <v>3</v>
      </c>
      <c r="N130" s="2"/>
      <c r="O130" s="2"/>
      <c r="P130" s="2"/>
      <c r="Q130" s="2"/>
      <c r="R130" s="2"/>
      <c r="S130" s="2"/>
      <c r="T130" s="2"/>
      <c r="U130" s="6" t="s">
        <v>4</v>
      </c>
      <c r="V130" s="191">
        <v>1</v>
      </c>
      <c r="W130" s="191"/>
      <c r="X130" s="19" t="s">
        <v>29</v>
      </c>
      <c r="Y130" s="190">
        <v>0.006944444444444444</v>
      </c>
      <c r="Z130" s="190"/>
      <c r="AA130" s="190"/>
      <c r="AB130" s="190"/>
      <c r="AC130" s="190"/>
      <c r="AD130" s="7" t="s">
        <v>5</v>
      </c>
      <c r="AE130" s="2"/>
      <c r="AF130" s="2"/>
      <c r="AG130" s="2"/>
      <c r="AH130" s="2"/>
      <c r="AI130" s="2"/>
      <c r="AJ130" s="2"/>
      <c r="AK130" s="6" t="s">
        <v>6</v>
      </c>
      <c r="AL130" s="190">
        <v>0.001388888888888889</v>
      </c>
      <c r="AM130" s="190"/>
      <c r="AN130" s="190"/>
      <c r="AO130" s="190"/>
      <c r="AP130" s="190"/>
      <c r="AQ130" s="7" t="s">
        <v>5</v>
      </c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57"/>
    </row>
    <row r="131" ht="12.75" customHeight="1" thickBot="1"/>
    <row r="132" spans="2:55" ht="19.5" customHeight="1" thickBot="1">
      <c r="B132" s="217" t="s">
        <v>14</v>
      </c>
      <c r="C132" s="218"/>
      <c r="D132" s="219" t="s">
        <v>50</v>
      </c>
      <c r="E132" s="220"/>
      <c r="F132" s="220"/>
      <c r="G132" s="220"/>
      <c r="H132" s="220"/>
      <c r="I132" s="218"/>
      <c r="J132" s="219" t="s">
        <v>17</v>
      </c>
      <c r="K132" s="220"/>
      <c r="L132" s="220"/>
      <c r="M132" s="220"/>
      <c r="N132" s="218"/>
      <c r="O132" s="219" t="s">
        <v>41</v>
      </c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18"/>
      <c r="AW132" s="219" t="s">
        <v>21</v>
      </c>
      <c r="AX132" s="220"/>
      <c r="AY132" s="220"/>
      <c r="AZ132" s="220"/>
      <c r="BA132" s="218"/>
      <c r="BB132" s="219"/>
      <c r="BC132" s="241"/>
    </row>
    <row r="133" spans="2:55" ht="18" customHeight="1">
      <c r="B133" s="196">
        <v>50</v>
      </c>
      <c r="C133" s="197"/>
      <c r="D133" s="202"/>
      <c r="E133" s="203"/>
      <c r="F133" s="203"/>
      <c r="G133" s="203"/>
      <c r="H133" s="203"/>
      <c r="I133" s="204"/>
      <c r="J133" s="208">
        <f>H$130</f>
        <v>0.7909722222222213</v>
      </c>
      <c r="K133" s="209"/>
      <c r="L133" s="209"/>
      <c r="M133" s="209"/>
      <c r="N133" s="210"/>
      <c r="O133" s="254" t="str">
        <f>IF(ISBLANK($AZ$111)," ",IF($AW$111&gt;$AZ$111,$O$111,IF($AZ$111&gt;$AW$111,$AF$111)))</f>
        <v>RW Essen</v>
      </c>
      <c r="P133" s="224" t="str">
        <f aca="true" t="shared" si="26" ref="P133:AD133">IF(ISBLANK($AZ$98)," ",IF($AW$98&lt;$AZ$98,$O$98,IF($AZ$98&lt;$AW$98,$AF$98)))</f>
        <v> </v>
      </c>
      <c r="Q133" s="224" t="str">
        <f t="shared" si="26"/>
        <v> </v>
      </c>
      <c r="R133" s="224" t="str">
        <f t="shared" si="26"/>
        <v> </v>
      </c>
      <c r="S133" s="224" t="str">
        <f t="shared" si="26"/>
        <v> </v>
      </c>
      <c r="T133" s="224" t="str">
        <f t="shared" si="26"/>
        <v> </v>
      </c>
      <c r="U133" s="224" t="str">
        <f t="shared" si="26"/>
        <v> </v>
      </c>
      <c r="V133" s="224" t="str">
        <f t="shared" si="26"/>
        <v> </v>
      </c>
      <c r="W133" s="224" t="str">
        <f t="shared" si="26"/>
        <v> </v>
      </c>
      <c r="X133" s="224" t="str">
        <f t="shared" si="26"/>
        <v> </v>
      </c>
      <c r="Y133" s="224" t="str">
        <f t="shared" si="26"/>
        <v> </v>
      </c>
      <c r="Z133" s="224" t="str">
        <f t="shared" si="26"/>
        <v> </v>
      </c>
      <c r="AA133" s="224" t="str">
        <f t="shared" si="26"/>
        <v> </v>
      </c>
      <c r="AB133" s="224" t="str">
        <f t="shared" si="26"/>
        <v> </v>
      </c>
      <c r="AC133" s="224" t="str">
        <f t="shared" si="26"/>
        <v> </v>
      </c>
      <c r="AD133" s="224" t="str">
        <f t="shared" si="26"/>
        <v> </v>
      </c>
      <c r="AE133" s="16" t="s">
        <v>20</v>
      </c>
      <c r="AF133" s="223" t="s">
        <v>58</v>
      </c>
      <c r="AG133" s="224" t="str">
        <f aca="true" t="shared" si="27" ref="AG133:AV133">IF(ISBLANK($AZ$98)," ",IF($AW$98&lt;$AZ$98,$O$98,IF($AZ$98&lt;$AW$98,$AF$98)))</f>
        <v> </v>
      </c>
      <c r="AH133" s="224" t="str">
        <f t="shared" si="27"/>
        <v> </v>
      </c>
      <c r="AI133" s="224" t="str">
        <f t="shared" si="27"/>
        <v> </v>
      </c>
      <c r="AJ133" s="224" t="str">
        <f t="shared" si="27"/>
        <v> </v>
      </c>
      <c r="AK133" s="224" t="str">
        <f t="shared" si="27"/>
        <v> </v>
      </c>
      <c r="AL133" s="224" t="str">
        <f t="shared" si="27"/>
        <v> </v>
      </c>
      <c r="AM133" s="224" t="str">
        <f t="shared" si="27"/>
        <v> </v>
      </c>
      <c r="AN133" s="224" t="str">
        <f t="shared" si="27"/>
        <v> </v>
      </c>
      <c r="AO133" s="224" t="str">
        <f t="shared" si="27"/>
        <v> </v>
      </c>
      <c r="AP133" s="224" t="str">
        <f t="shared" si="27"/>
        <v> </v>
      </c>
      <c r="AQ133" s="224" t="str">
        <f t="shared" si="27"/>
        <v> </v>
      </c>
      <c r="AR133" s="224" t="str">
        <f t="shared" si="27"/>
        <v> </v>
      </c>
      <c r="AS133" s="224" t="str">
        <f t="shared" si="27"/>
        <v> </v>
      </c>
      <c r="AT133" s="224" t="str">
        <f t="shared" si="27"/>
        <v> </v>
      </c>
      <c r="AU133" s="224" t="str">
        <f t="shared" si="27"/>
        <v> </v>
      </c>
      <c r="AV133" s="225" t="str">
        <f t="shared" si="27"/>
        <v> </v>
      </c>
      <c r="AW133" s="214">
        <v>1</v>
      </c>
      <c r="AX133" s="215"/>
      <c r="AY133" s="215" t="s">
        <v>19</v>
      </c>
      <c r="AZ133" s="215">
        <v>0</v>
      </c>
      <c r="BA133" s="226"/>
      <c r="BB133" s="196"/>
      <c r="BC133" s="197"/>
    </row>
    <row r="134" spans="2:90" s="15" customFormat="1" ht="12" customHeight="1" thickBot="1">
      <c r="B134" s="198"/>
      <c r="C134" s="199"/>
      <c r="D134" s="205"/>
      <c r="E134" s="206"/>
      <c r="F134" s="206"/>
      <c r="G134" s="206"/>
      <c r="H134" s="206"/>
      <c r="I134" s="207"/>
      <c r="J134" s="211"/>
      <c r="K134" s="212"/>
      <c r="L134" s="212"/>
      <c r="M134" s="212"/>
      <c r="N134" s="213"/>
      <c r="O134" s="221" t="s">
        <v>77</v>
      </c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17"/>
      <c r="AF134" s="200" t="s">
        <v>78</v>
      </c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1"/>
      <c r="AW134" s="216"/>
      <c r="AX134" s="152"/>
      <c r="AY134" s="152"/>
      <c r="AZ134" s="152"/>
      <c r="BA134" s="146"/>
      <c r="BB134" s="198"/>
      <c r="BC134" s="199"/>
      <c r="BD134" s="94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6"/>
      <c r="BW134" s="96"/>
      <c r="BX134" s="95"/>
      <c r="BY134" s="95"/>
      <c r="BZ134" s="95"/>
      <c r="CA134" s="95"/>
      <c r="CB134" s="95"/>
      <c r="CC134" s="97"/>
      <c r="CD134" s="97"/>
      <c r="CE134" s="97"/>
      <c r="CF134" s="97"/>
      <c r="CG134" s="94"/>
      <c r="CH134" s="94"/>
      <c r="CI134" s="94"/>
      <c r="CJ134" s="94"/>
      <c r="CK134" s="94"/>
      <c r="CL134" s="94"/>
    </row>
    <row r="135" ht="3.75" customHeight="1" thickBot="1"/>
    <row r="136" spans="2:55" ht="19.5" customHeight="1" thickBot="1">
      <c r="B136" s="217" t="s">
        <v>14</v>
      </c>
      <c r="C136" s="218"/>
      <c r="D136" s="219" t="s">
        <v>50</v>
      </c>
      <c r="E136" s="220"/>
      <c r="F136" s="220"/>
      <c r="G136" s="220"/>
      <c r="H136" s="220"/>
      <c r="I136" s="218"/>
      <c r="J136" s="219" t="s">
        <v>17</v>
      </c>
      <c r="K136" s="220"/>
      <c r="L136" s="220"/>
      <c r="M136" s="220"/>
      <c r="N136" s="218"/>
      <c r="O136" s="219" t="s">
        <v>42</v>
      </c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18"/>
      <c r="AW136" s="219" t="s">
        <v>21</v>
      </c>
      <c r="AX136" s="220"/>
      <c r="AY136" s="220"/>
      <c r="AZ136" s="220"/>
      <c r="BA136" s="218"/>
      <c r="BB136" s="219"/>
      <c r="BC136" s="241"/>
    </row>
    <row r="137" spans="2:55" ht="18" customHeight="1">
      <c r="B137" s="196">
        <v>51</v>
      </c>
      <c r="C137" s="197"/>
      <c r="D137" s="202"/>
      <c r="E137" s="203"/>
      <c r="F137" s="203"/>
      <c r="G137" s="203"/>
      <c r="H137" s="203"/>
      <c r="I137" s="204"/>
      <c r="J137" s="208">
        <f>J$133+V$108*Y$108+AL$108</f>
        <v>0.7993055555555546</v>
      </c>
      <c r="K137" s="209"/>
      <c r="L137" s="209"/>
      <c r="M137" s="209"/>
      <c r="N137" s="210"/>
      <c r="O137" s="257" t="s">
        <v>74</v>
      </c>
      <c r="P137" s="224" t="str">
        <f aca="true" t="shared" si="28" ref="P137:AD137">IF(ISBLANK($AZ$98)," ",IF($AW$98&lt;$AZ$98,$O$98,IF($AZ$98&lt;$AW$98,$AF$98)))</f>
        <v> </v>
      </c>
      <c r="Q137" s="224" t="str">
        <f t="shared" si="28"/>
        <v> </v>
      </c>
      <c r="R137" s="224" t="str">
        <f t="shared" si="28"/>
        <v> </v>
      </c>
      <c r="S137" s="224" t="str">
        <f t="shared" si="28"/>
        <v> </v>
      </c>
      <c r="T137" s="224" t="str">
        <f t="shared" si="28"/>
        <v> </v>
      </c>
      <c r="U137" s="224" t="str">
        <f t="shared" si="28"/>
        <v> </v>
      </c>
      <c r="V137" s="224" t="str">
        <f t="shared" si="28"/>
        <v> </v>
      </c>
      <c r="W137" s="224" t="str">
        <f t="shared" si="28"/>
        <v> </v>
      </c>
      <c r="X137" s="224" t="str">
        <f t="shared" si="28"/>
        <v> </v>
      </c>
      <c r="Y137" s="224" t="str">
        <f t="shared" si="28"/>
        <v> </v>
      </c>
      <c r="Z137" s="224" t="str">
        <f t="shared" si="28"/>
        <v> </v>
      </c>
      <c r="AA137" s="224" t="str">
        <f t="shared" si="28"/>
        <v> </v>
      </c>
      <c r="AB137" s="224" t="str">
        <f t="shared" si="28"/>
        <v> </v>
      </c>
      <c r="AC137" s="224" t="str">
        <f t="shared" si="28"/>
        <v> </v>
      </c>
      <c r="AD137" s="224" t="str">
        <f t="shared" si="28"/>
        <v> </v>
      </c>
      <c r="AE137" s="16" t="s">
        <v>20</v>
      </c>
      <c r="AF137" s="224" t="str">
        <f>IF(ISBLANK($AZ$123)," ",IF($AW$123&gt;$AZ$123,$O$123,IF($AZ$123&gt;$AW$123,$AF$123)))</f>
        <v>Hertha 03 Zehlendorf</v>
      </c>
      <c r="AG137" s="224" t="str">
        <f aca="true" t="shared" si="29" ref="AG137:AV137">IF(ISBLANK($AZ$98)," ",IF($AW$98&lt;$AZ$98,$O$98,IF($AZ$98&lt;$AW$98,$AF$98)))</f>
        <v> </v>
      </c>
      <c r="AH137" s="224" t="str">
        <f t="shared" si="29"/>
        <v> </v>
      </c>
      <c r="AI137" s="224" t="str">
        <f t="shared" si="29"/>
        <v> </v>
      </c>
      <c r="AJ137" s="224" t="str">
        <f t="shared" si="29"/>
        <v> </v>
      </c>
      <c r="AK137" s="224" t="str">
        <f t="shared" si="29"/>
        <v> </v>
      </c>
      <c r="AL137" s="224" t="str">
        <f t="shared" si="29"/>
        <v> </v>
      </c>
      <c r="AM137" s="224" t="str">
        <f t="shared" si="29"/>
        <v> </v>
      </c>
      <c r="AN137" s="224" t="str">
        <f t="shared" si="29"/>
        <v> </v>
      </c>
      <c r="AO137" s="224" t="str">
        <f t="shared" si="29"/>
        <v> </v>
      </c>
      <c r="AP137" s="224" t="str">
        <f t="shared" si="29"/>
        <v> </v>
      </c>
      <c r="AQ137" s="224" t="str">
        <f t="shared" si="29"/>
        <v> </v>
      </c>
      <c r="AR137" s="224" t="str">
        <f t="shared" si="29"/>
        <v> </v>
      </c>
      <c r="AS137" s="224" t="str">
        <f t="shared" si="29"/>
        <v> </v>
      </c>
      <c r="AT137" s="224" t="str">
        <f t="shared" si="29"/>
        <v> </v>
      </c>
      <c r="AU137" s="224" t="str">
        <f t="shared" si="29"/>
        <v> </v>
      </c>
      <c r="AV137" s="225" t="str">
        <f t="shared" si="29"/>
        <v> </v>
      </c>
      <c r="AW137" s="214">
        <v>0</v>
      </c>
      <c r="AX137" s="215"/>
      <c r="AY137" s="215" t="s">
        <v>19</v>
      </c>
      <c r="AZ137" s="215">
        <v>2</v>
      </c>
      <c r="BA137" s="226"/>
      <c r="BB137" s="196"/>
      <c r="BC137" s="197"/>
    </row>
    <row r="138" spans="2:55" ht="12" customHeight="1" thickBot="1">
      <c r="B138" s="198"/>
      <c r="C138" s="199"/>
      <c r="D138" s="205"/>
      <c r="E138" s="206"/>
      <c r="F138" s="206"/>
      <c r="G138" s="206"/>
      <c r="H138" s="206"/>
      <c r="I138" s="207"/>
      <c r="J138" s="211"/>
      <c r="K138" s="212"/>
      <c r="L138" s="212"/>
      <c r="M138" s="212"/>
      <c r="N138" s="213"/>
      <c r="O138" s="221" t="s">
        <v>79</v>
      </c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17"/>
      <c r="AF138" s="200" t="s">
        <v>80</v>
      </c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1"/>
      <c r="AW138" s="216"/>
      <c r="AX138" s="152"/>
      <c r="AY138" s="152"/>
      <c r="AZ138" s="152"/>
      <c r="BA138" s="146"/>
      <c r="BB138" s="198"/>
      <c r="BC138" s="199"/>
    </row>
    <row r="139" spans="2:55" ht="12" customHeight="1">
      <c r="B139" s="20"/>
      <c r="C139" s="20"/>
      <c r="D139" s="44"/>
      <c r="E139" s="44"/>
      <c r="F139" s="44"/>
      <c r="G139" s="44"/>
      <c r="H139" s="44"/>
      <c r="I139" s="44"/>
      <c r="J139" s="45"/>
      <c r="K139" s="45"/>
      <c r="L139" s="45"/>
      <c r="M139" s="45"/>
      <c r="N139" s="45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7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23"/>
      <c r="AX139" s="23"/>
      <c r="AY139" s="23"/>
      <c r="AZ139" s="23"/>
      <c r="BA139" s="23"/>
      <c r="BB139" s="20"/>
      <c r="BC139" s="20"/>
    </row>
    <row r="140" spans="2:88" ht="12.75">
      <c r="B140" s="1" t="s">
        <v>48</v>
      </c>
      <c r="BY140" s="93"/>
      <c r="BZ140" s="93"/>
      <c r="CA140" s="93"/>
      <c r="CB140" s="93"/>
      <c r="CC140" s="86"/>
      <c r="CD140" s="86"/>
      <c r="CE140" s="86"/>
      <c r="CF140" s="86"/>
      <c r="CG140" s="87"/>
      <c r="CH140" s="87"/>
      <c r="CI140" s="87"/>
      <c r="CJ140" s="87"/>
    </row>
    <row r="141" ht="6.75" customHeight="1" thickBot="1"/>
    <row r="142" spans="2:55" ht="19.5" customHeight="1" thickBot="1">
      <c r="B142" s="260" t="s">
        <v>14</v>
      </c>
      <c r="C142" s="259"/>
      <c r="D142" s="255" t="s">
        <v>50</v>
      </c>
      <c r="E142" s="258"/>
      <c r="F142" s="258"/>
      <c r="G142" s="258"/>
      <c r="H142" s="258"/>
      <c r="I142" s="259"/>
      <c r="J142" s="255" t="s">
        <v>17</v>
      </c>
      <c r="K142" s="258"/>
      <c r="L142" s="258"/>
      <c r="M142" s="258"/>
      <c r="N142" s="259"/>
      <c r="O142" s="255" t="s">
        <v>43</v>
      </c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9"/>
      <c r="AW142" s="255" t="s">
        <v>21</v>
      </c>
      <c r="AX142" s="258"/>
      <c r="AY142" s="258"/>
      <c r="AZ142" s="258"/>
      <c r="BA142" s="259"/>
      <c r="BB142" s="255"/>
      <c r="BC142" s="256"/>
    </row>
    <row r="143" spans="2:55" ht="18" customHeight="1">
      <c r="B143" s="196">
        <v>52</v>
      </c>
      <c r="C143" s="197"/>
      <c r="D143" s="202"/>
      <c r="E143" s="203"/>
      <c r="F143" s="203"/>
      <c r="G143" s="203"/>
      <c r="H143" s="203"/>
      <c r="I143" s="204"/>
      <c r="J143" s="208">
        <f>J$137+2*(V$108*Y$108+AL$108)</f>
        <v>0.8159722222222213</v>
      </c>
      <c r="K143" s="209"/>
      <c r="L143" s="209"/>
      <c r="M143" s="209"/>
      <c r="N143" s="210"/>
      <c r="O143" s="254" t="str">
        <f>IF(ISBLANK($AZ$133)," ",IF($AW$133&lt;$AZ$133,$O$133,IF($AZ$133&lt;$AW$133,$AF$133)))</f>
        <v>FSV Mainz 05</v>
      </c>
      <c r="P143" s="224" t="str">
        <f aca="true" t="shared" si="30" ref="P143:AD143">IF(ISBLANK($AZ$98)," ",IF($AW$98&lt;$AZ$98,$O$98,IF($AZ$98&lt;$AW$98,$AF$98)))</f>
        <v> </v>
      </c>
      <c r="Q143" s="224" t="str">
        <f t="shared" si="30"/>
        <v> </v>
      </c>
      <c r="R143" s="224" t="str">
        <f t="shared" si="30"/>
        <v> </v>
      </c>
      <c r="S143" s="224" t="str">
        <f t="shared" si="30"/>
        <v> </v>
      </c>
      <c r="T143" s="224" t="str">
        <f t="shared" si="30"/>
        <v> </v>
      </c>
      <c r="U143" s="224" t="str">
        <f t="shared" si="30"/>
        <v> </v>
      </c>
      <c r="V143" s="224" t="str">
        <f t="shared" si="30"/>
        <v> </v>
      </c>
      <c r="W143" s="224" t="str">
        <f t="shared" si="30"/>
        <v> </v>
      </c>
      <c r="X143" s="224" t="str">
        <f t="shared" si="30"/>
        <v> </v>
      </c>
      <c r="Y143" s="224" t="str">
        <f t="shared" si="30"/>
        <v> </v>
      </c>
      <c r="Z143" s="224" t="str">
        <f t="shared" si="30"/>
        <v> </v>
      </c>
      <c r="AA143" s="224" t="str">
        <f t="shared" si="30"/>
        <v> </v>
      </c>
      <c r="AB143" s="224" t="str">
        <f t="shared" si="30"/>
        <v> </v>
      </c>
      <c r="AC143" s="224" t="str">
        <f t="shared" si="30"/>
        <v> </v>
      </c>
      <c r="AD143" s="224" t="str">
        <f t="shared" si="30"/>
        <v> </v>
      </c>
      <c r="AE143" s="16" t="s">
        <v>20</v>
      </c>
      <c r="AF143" s="224" t="str">
        <f>IF(ISBLANK($AZ$137)," ",IF($AW$137&lt;$AZ$137,$O$137,IF($AZ$137&lt;$AW$137,$AF$137)))</f>
        <v>Westfalia Wickede</v>
      </c>
      <c r="AG143" s="224" t="str">
        <f aca="true" t="shared" si="31" ref="AG143:AV143">IF(ISBLANK($AZ$98)," ",IF($AW$98&lt;$AZ$98,$O$98,IF($AZ$98&lt;$AW$98,$AF$98)))</f>
        <v> </v>
      </c>
      <c r="AH143" s="224" t="str">
        <f t="shared" si="31"/>
        <v> </v>
      </c>
      <c r="AI143" s="224" t="str">
        <f t="shared" si="31"/>
        <v> </v>
      </c>
      <c r="AJ143" s="224" t="str">
        <f t="shared" si="31"/>
        <v> </v>
      </c>
      <c r="AK143" s="224" t="str">
        <f t="shared" si="31"/>
        <v> </v>
      </c>
      <c r="AL143" s="224" t="str">
        <f t="shared" si="31"/>
        <v> </v>
      </c>
      <c r="AM143" s="224" t="str">
        <f t="shared" si="31"/>
        <v> </v>
      </c>
      <c r="AN143" s="224" t="str">
        <f t="shared" si="31"/>
        <v> </v>
      </c>
      <c r="AO143" s="224" t="str">
        <f t="shared" si="31"/>
        <v> </v>
      </c>
      <c r="AP143" s="224" t="str">
        <f t="shared" si="31"/>
        <v> </v>
      </c>
      <c r="AQ143" s="224" t="str">
        <f t="shared" si="31"/>
        <v> </v>
      </c>
      <c r="AR143" s="224" t="str">
        <f t="shared" si="31"/>
        <v> </v>
      </c>
      <c r="AS143" s="224" t="str">
        <f t="shared" si="31"/>
        <v> </v>
      </c>
      <c r="AT143" s="224" t="str">
        <f t="shared" si="31"/>
        <v> </v>
      </c>
      <c r="AU143" s="224" t="str">
        <f t="shared" si="31"/>
        <v> </v>
      </c>
      <c r="AV143" s="225" t="str">
        <f t="shared" si="31"/>
        <v> </v>
      </c>
      <c r="AW143" s="214">
        <v>2</v>
      </c>
      <c r="AX143" s="215"/>
      <c r="AY143" s="215" t="s">
        <v>19</v>
      </c>
      <c r="AZ143" s="215">
        <v>3</v>
      </c>
      <c r="BA143" s="226"/>
      <c r="BB143" s="196"/>
      <c r="BC143" s="197"/>
    </row>
    <row r="144" spans="2:90" s="15" customFormat="1" ht="12" customHeight="1" thickBot="1">
      <c r="B144" s="198"/>
      <c r="C144" s="199"/>
      <c r="D144" s="205"/>
      <c r="E144" s="206"/>
      <c r="F144" s="206"/>
      <c r="G144" s="206"/>
      <c r="H144" s="206"/>
      <c r="I144" s="207"/>
      <c r="J144" s="211"/>
      <c r="K144" s="212"/>
      <c r="L144" s="212"/>
      <c r="M144" s="212"/>
      <c r="N144" s="213"/>
      <c r="O144" s="221" t="s">
        <v>81</v>
      </c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7"/>
      <c r="AF144" s="200" t="s">
        <v>82</v>
      </c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1"/>
      <c r="AW144" s="216"/>
      <c r="AX144" s="152"/>
      <c r="AY144" s="152"/>
      <c r="AZ144" s="152"/>
      <c r="BA144" s="146"/>
      <c r="BB144" s="198"/>
      <c r="BC144" s="199"/>
      <c r="BD144" s="94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6"/>
      <c r="BW144" s="96"/>
      <c r="BX144" s="95"/>
      <c r="BY144" s="95"/>
      <c r="BZ144" s="95"/>
      <c r="CA144" s="95"/>
      <c r="CB144" s="95"/>
      <c r="CC144" s="97"/>
      <c r="CD144" s="97"/>
      <c r="CE144" s="97"/>
      <c r="CF144" s="97"/>
      <c r="CG144" s="94"/>
      <c r="CH144" s="94"/>
      <c r="CI144" s="94"/>
      <c r="CJ144" s="94"/>
      <c r="CK144" s="94"/>
      <c r="CL144" s="94"/>
    </row>
    <row r="145" ht="3.75" customHeight="1" thickBot="1"/>
    <row r="146" spans="2:55" ht="19.5" customHeight="1" thickBot="1">
      <c r="B146" s="260" t="s">
        <v>14</v>
      </c>
      <c r="C146" s="259"/>
      <c r="D146" s="255" t="s">
        <v>50</v>
      </c>
      <c r="E146" s="258"/>
      <c r="F146" s="258"/>
      <c r="G146" s="258"/>
      <c r="H146" s="258"/>
      <c r="I146" s="259"/>
      <c r="J146" s="255" t="s">
        <v>17</v>
      </c>
      <c r="K146" s="258"/>
      <c r="L146" s="258"/>
      <c r="M146" s="258"/>
      <c r="N146" s="259"/>
      <c r="O146" s="255" t="s">
        <v>44</v>
      </c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258"/>
      <c r="AJ146" s="258"/>
      <c r="AK146" s="258"/>
      <c r="AL146" s="258"/>
      <c r="AM146" s="258"/>
      <c r="AN146" s="258"/>
      <c r="AO146" s="258"/>
      <c r="AP146" s="258"/>
      <c r="AQ146" s="258"/>
      <c r="AR146" s="258"/>
      <c r="AS146" s="258"/>
      <c r="AT146" s="258"/>
      <c r="AU146" s="258"/>
      <c r="AV146" s="259"/>
      <c r="AW146" s="255" t="s">
        <v>21</v>
      </c>
      <c r="AX146" s="258"/>
      <c r="AY146" s="258"/>
      <c r="AZ146" s="258"/>
      <c r="BA146" s="259"/>
      <c r="BB146" s="255"/>
      <c r="BC146" s="256"/>
    </row>
    <row r="147" spans="2:55" ht="18" customHeight="1">
      <c r="B147" s="196">
        <v>53</v>
      </c>
      <c r="C147" s="197"/>
      <c r="D147" s="202"/>
      <c r="E147" s="203"/>
      <c r="F147" s="203"/>
      <c r="G147" s="203"/>
      <c r="H147" s="203"/>
      <c r="I147" s="204"/>
      <c r="J147" s="208">
        <f>J$143+V$108*Y$108+AL$108</f>
        <v>0.8243055555555546</v>
      </c>
      <c r="K147" s="209"/>
      <c r="L147" s="209"/>
      <c r="M147" s="209"/>
      <c r="N147" s="210"/>
      <c r="O147" s="254" t="str">
        <f>IF(ISBLANK($AZ$133)," ",IF($AW$133&gt;$AZ$133,$O$133,IF($AZ$133&gt;$AW$133,$AF$133)))</f>
        <v>RW Essen</v>
      </c>
      <c r="P147" s="224" t="str">
        <f aca="true" t="shared" si="32" ref="P147:AD147">IF(ISBLANK($AZ$98)," ",IF($AW$98&lt;$AZ$98,$O$98,IF($AZ$98&lt;$AW$98,$AF$98)))</f>
        <v> </v>
      </c>
      <c r="Q147" s="224" t="str">
        <f t="shared" si="32"/>
        <v> </v>
      </c>
      <c r="R147" s="224" t="str">
        <f t="shared" si="32"/>
        <v> </v>
      </c>
      <c r="S147" s="224" t="str">
        <f t="shared" si="32"/>
        <v> </v>
      </c>
      <c r="T147" s="224" t="str">
        <f t="shared" si="32"/>
        <v> </v>
      </c>
      <c r="U147" s="224" t="str">
        <f t="shared" si="32"/>
        <v> </v>
      </c>
      <c r="V147" s="224" t="str">
        <f t="shared" si="32"/>
        <v> </v>
      </c>
      <c r="W147" s="224" t="str">
        <f t="shared" si="32"/>
        <v> </v>
      </c>
      <c r="X147" s="224" t="str">
        <f t="shared" si="32"/>
        <v> </v>
      </c>
      <c r="Y147" s="224" t="str">
        <f t="shared" si="32"/>
        <v> </v>
      </c>
      <c r="Z147" s="224" t="str">
        <f t="shared" si="32"/>
        <v> </v>
      </c>
      <c r="AA147" s="224" t="str">
        <f t="shared" si="32"/>
        <v> </v>
      </c>
      <c r="AB147" s="224" t="str">
        <f t="shared" si="32"/>
        <v> </v>
      </c>
      <c r="AC147" s="224" t="str">
        <f t="shared" si="32"/>
        <v> </v>
      </c>
      <c r="AD147" s="224" t="str">
        <f t="shared" si="32"/>
        <v> </v>
      </c>
      <c r="AE147" s="16" t="s">
        <v>20</v>
      </c>
      <c r="AF147" s="224" t="str">
        <f>IF(ISBLANK($AZ$137)," ",IF($AW$137&gt;$AZ$137,$O$137,IF($AZ$137&gt;$AW$137,$AF$137)))</f>
        <v>Hertha 03 Zehlendorf</v>
      </c>
      <c r="AG147" s="224" t="str">
        <f aca="true" t="shared" si="33" ref="AG147:AV147">IF(ISBLANK($AZ$98)," ",IF($AW$98&lt;$AZ$98,$O$98,IF($AZ$98&lt;$AW$98,$AF$98)))</f>
        <v> </v>
      </c>
      <c r="AH147" s="224" t="str">
        <f t="shared" si="33"/>
        <v> </v>
      </c>
      <c r="AI147" s="224" t="str">
        <f t="shared" si="33"/>
        <v> </v>
      </c>
      <c r="AJ147" s="224" t="str">
        <f t="shared" si="33"/>
        <v> </v>
      </c>
      <c r="AK147" s="224" t="str">
        <f t="shared" si="33"/>
        <v> </v>
      </c>
      <c r="AL147" s="224" t="str">
        <f t="shared" si="33"/>
        <v> </v>
      </c>
      <c r="AM147" s="224" t="str">
        <f t="shared" si="33"/>
        <v> </v>
      </c>
      <c r="AN147" s="224" t="str">
        <f t="shared" si="33"/>
        <v> </v>
      </c>
      <c r="AO147" s="224" t="str">
        <f t="shared" si="33"/>
        <v> </v>
      </c>
      <c r="AP147" s="224" t="str">
        <f t="shared" si="33"/>
        <v> </v>
      </c>
      <c r="AQ147" s="224" t="str">
        <f t="shared" si="33"/>
        <v> </v>
      </c>
      <c r="AR147" s="224" t="str">
        <f t="shared" si="33"/>
        <v> </v>
      </c>
      <c r="AS147" s="224" t="str">
        <f t="shared" si="33"/>
        <v> </v>
      </c>
      <c r="AT147" s="224" t="str">
        <f t="shared" si="33"/>
        <v> </v>
      </c>
      <c r="AU147" s="224" t="str">
        <f t="shared" si="33"/>
        <v> </v>
      </c>
      <c r="AV147" s="225" t="str">
        <f t="shared" si="33"/>
        <v> </v>
      </c>
      <c r="AW147" s="214">
        <v>6</v>
      </c>
      <c r="AX147" s="215"/>
      <c r="AY147" s="215" t="s">
        <v>19</v>
      </c>
      <c r="AZ147" s="215">
        <v>5</v>
      </c>
      <c r="BA147" s="226"/>
      <c r="BB147" s="261" t="s">
        <v>85</v>
      </c>
      <c r="BC147" s="197"/>
    </row>
    <row r="148" spans="2:55" ht="12" customHeight="1" thickBot="1">
      <c r="B148" s="198"/>
      <c r="C148" s="199"/>
      <c r="D148" s="205"/>
      <c r="E148" s="206"/>
      <c r="F148" s="206"/>
      <c r="G148" s="206"/>
      <c r="H148" s="206"/>
      <c r="I148" s="207"/>
      <c r="J148" s="211"/>
      <c r="K148" s="212"/>
      <c r="L148" s="212"/>
      <c r="M148" s="212"/>
      <c r="N148" s="213"/>
      <c r="O148" s="221" t="s">
        <v>83</v>
      </c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17"/>
      <c r="AF148" s="200" t="s">
        <v>84</v>
      </c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1"/>
      <c r="AW148" s="216"/>
      <c r="AX148" s="152"/>
      <c r="AY148" s="152"/>
      <c r="AZ148" s="152"/>
      <c r="BA148" s="146"/>
      <c r="BB148" s="198"/>
      <c r="BC148" s="199"/>
    </row>
    <row r="149" ht="12.75" customHeight="1"/>
    <row r="150" spans="2:84" ht="12.75">
      <c r="B150" s="1" t="s">
        <v>35</v>
      </c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X150" s="51"/>
      <c r="BY150" s="51"/>
      <c r="BZ150" s="51"/>
      <c r="CA150" s="51"/>
      <c r="CB150" s="51"/>
      <c r="CC150" s="49"/>
      <c r="CD150" s="49"/>
      <c r="CE150" s="49"/>
      <c r="CF150" s="49"/>
    </row>
    <row r="151" spans="76:84" ht="13.5" thickBot="1">
      <c r="BX151" s="51"/>
      <c r="BY151" s="51"/>
      <c r="BZ151" s="51"/>
      <c r="CA151" s="51"/>
      <c r="CB151" s="51"/>
      <c r="CC151" s="49"/>
      <c r="CD151" s="49"/>
      <c r="CE151" s="49"/>
      <c r="CF151" s="49"/>
    </row>
    <row r="152" spans="9:84" ht="25.5" customHeight="1">
      <c r="I152" s="242" t="s">
        <v>8</v>
      </c>
      <c r="J152" s="243"/>
      <c r="K152" s="243"/>
      <c r="L152" s="40"/>
      <c r="M152" s="244" t="s">
        <v>66</v>
      </c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5"/>
      <c r="BX152" s="51"/>
      <c r="BY152" s="51"/>
      <c r="BZ152" s="51"/>
      <c r="CA152" s="51"/>
      <c r="CB152" s="51"/>
      <c r="CC152" s="49"/>
      <c r="CD152" s="49"/>
      <c r="CE152" s="49"/>
      <c r="CF152" s="49"/>
    </row>
    <row r="153" spans="9:84" ht="25.5" customHeight="1">
      <c r="I153" s="250" t="s">
        <v>9</v>
      </c>
      <c r="J153" s="251"/>
      <c r="K153" s="251"/>
      <c r="L153" s="41"/>
      <c r="M153" s="252" t="s">
        <v>64</v>
      </c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3"/>
      <c r="BX153" s="51"/>
      <c r="BY153" s="51"/>
      <c r="BZ153" s="51"/>
      <c r="CA153" s="51"/>
      <c r="CB153" s="51"/>
      <c r="CC153" s="49"/>
      <c r="CD153" s="49"/>
      <c r="CE153" s="49"/>
      <c r="CF153" s="49"/>
    </row>
    <row r="154" spans="9:84" ht="25.5" customHeight="1">
      <c r="I154" s="237" t="s">
        <v>10</v>
      </c>
      <c r="J154" s="238"/>
      <c r="K154" s="238"/>
      <c r="L154" s="42"/>
      <c r="M154" s="239" t="str">
        <f>IF(ISBLANK($AZ$143)," ",IF($AW$143&gt;$AZ$143,$O$143,IF($AZ$143&gt;$AW$143,$AF$143)))</f>
        <v>Westfalia Wickede</v>
      </c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40"/>
      <c r="BX154" s="51"/>
      <c r="BY154" s="51"/>
      <c r="BZ154" s="51"/>
      <c r="CA154" s="51"/>
      <c r="CB154" s="51"/>
      <c r="CC154" s="49"/>
      <c r="CD154" s="49"/>
      <c r="CE154" s="49"/>
      <c r="CF154" s="49"/>
    </row>
    <row r="155" spans="9:84" ht="25.5" customHeight="1" thickBot="1">
      <c r="I155" s="246" t="s">
        <v>11</v>
      </c>
      <c r="J155" s="247"/>
      <c r="K155" s="247"/>
      <c r="L155" s="43"/>
      <c r="M155" s="248" t="str">
        <f>IF(ISBLANK($AZ$143)," ",IF($AW$143&lt;$AZ$143,$O$143,IF($AZ$143&lt;$AW$143,$AF$143)))</f>
        <v>FSV Mainz 05</v>
      </c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9"/>
      <c r="BX155" s="51"/>
      <c r="BY155" s="51"/>
      <c r="BZ155" s="51"/>
      <c r="CA155" s="51"/>
      <c r="CB155" s="51"/>
      <c r="CC155" s="49"/>
      <c r="CD155" s="49"/>
      <c r="CE155" s="49"/>
      <c r="CF155" s="49"/>
    </row>
    <row r="156" spans="76:84" ht="12.75">
      <c r="BX156" s="51"/>
      <c r="BY156" s="51"/>
      <c r="BZ156" s="51"/>
      <c r="CA156" s="51"/>
      <c r="CB156" s="51"/>
      <c r="CC156" s="49"/>
      <c r="CD156" s="49"/>
      <c r="CE156" s="49"/>
      <c r="CF156" s="49"/>
    </row>
  </sheetData>
  <sheetProtection/>
  <mergeCells count="765">
    <mergeCell ref="AY133:AY134"/>
    <mergeCell ref="AZ133:BA134"/>
    <mergeCell ref="AF133:AV133"/>
    <mergeCell ref="AF143:AV143"/>
    <mergeCell ref="AW143:AX144"/>
    <mergeCell ref="AY143:AY144"/>
    <mergeCell ref="AF144:AV144"/>
    <mergeCell ref="AW136:BA136"/>
    <mergeCell ref="O136:AV136"/>
    <mergeCell ref="AZ143:BA144"/>
    <mergeCell ref="BB147:BC148"/>
    <mergeCell ref="O148:AD148"/>
    <mergeCell ref="AF148:AV148"/>
    <mergeCell ref="O147:AD147"/>
    <mergeCell ref="AF147:AV147"/>
    <mergeCell ref="AY147:AY148"/>
    <mergeCell ref="AZ147:BA148"/>
    <mergeCell ref="AW146:BA146"/>
    <mergeCell ref="BB146:BC146"/>
    <mergeCell ref="O143:AD143"/>
    <mergeCell ref="B143:C144"/>
    <mergeCell ref="D143:I144"/>
    <mergeCell ref="J143:N144"/>
    <mergeCell ref="B146:C146"/>
    <mergeCell ref="D146:I146"/>
    <mergeCell ref="B142:C142"/>
    <mergeCell ref="D142:I142"/>
    <mergeCell ref="J142:N142"/>
    <mergeCell ref="O142:AV142"/>
    <mergeCell ref="BB143:BC144"/>
    <mergeCell ref="O144:AD144"/>
    <mergeCell ref="BB142:BC142"/>
    <mergeCell ref="O137:AD137"/>
    <mergeCell ref="AW142:BA142"/>
    <mergeCell ref="AF137:AV137"/>
    <mergeCell ref="BB136:BC136"/>
    <mergeCell ref="AW137:AX138"/>
    <mergeCell ref="AY137:AY138"/>
    <mergeCell ref="AZ137:BA138"/>
    <mergeCell ref="BB137:BC138"/>
    <mergeCell ref="AF138:AV138"/>
    <mergeCell ref="B133:C134"/>
    <mergeCell ref="D133:I134"/>
    <mergeCell ref="J133:N134"/>
    <mergeCell ref="O133:AD133"/>
    <mergeCell ref="O134:AD134"/>
    <mergeCell ref="B137:C138"/>
    <mergeCell ref="D137:I138"/>
    <mergeCell ref="J137:N138"/>
    <mergeCell ref="O138:AD138"/>
    <mergeCell ref="B132:C132"/>
    <mergeCell ref="D132:I132"/>
    <mergeCell ref="J132:N132"/>
    <mergeCell ref="D119:I120"/>
    <mergeCell ref="D122:I122"/>
    <mergeCell ref="D123:I124"/>
    <mergeCell ref="H130:L130"/>
    <mergeCell ref="B123:C124"/>
    <mergeCell ref="J119:N120"/>
    <mergeCell ref="J123:N124"/>
    <mergeCell ref="I155:K155"/>
    <mergeCell ref="M155:AV155"/>
    <mergeCell ref="O118:AV118"/>
    <mergeCell ref="AW118:BA118"/>
    <mergeCell ref="AW119:AX120"/>
    <mergeCell ref="AY119:AY120"/>
    <mergeCell ref="AF119:AV119"/>
    <mergeCell ref="J122:N122"/>
    <mergeCell ref="AW132:BA132"/>
    <mergeCell ref="BB132:BC132"/>
    <mergeCell ref="B118:C118"/>
    <mergeCell ref="D118:I118"/>
    <mergeCell ref="B126:BC126"/>
    <mergeCell ref="I152:K152"/>
    <mergeCell ref="M152:AV152"/>
    <mergeCell ref="BB118:BC118"/>
    <mergeCell ref="B119:C120"/>
    <mergeCell ref="O122:AV122"/>
    <mergeCell ref="I154:K154"/>
    <mergeCell ref="M154:AV154"/>
    <mergeCell ref="O132:AV132"/>
    <mergeCell ref="V130:W130"/>
    <mergeCell ref="Y130:AC130"/>
    <mergeCell ref="AL130:AP130"/>
    <mergeCell ref="I153:K153"/>
    <mergeCell ref="M153:AV153"/>
    <mergeCell ref="J146:N146"/>
    <mergeCell ref="O146:AV146"/>
    <mergeCell ref="CA89:CC89"/>
    <mergeCell ref="AL97:AN97"/>
    <mergeCell ref="BA89:BC89"/>
    <mergeCell ref="BB110:BC110"/>
    <mergeCell ref="AG92:AR92"/>
    <mergeCell ref="CA95:CC95"/>
    <mergeCell ref="CA101:CC101"/>
    <mergeCell ref="AS95:AU95"/>
    <mergeCell ref="AJ101:AK101"/>
    <mergeCell ref="AY93:AZ93"/>
    <mergeCell ref="AZ111:BA112"/>
    <mergeCell ref="AY111:AY112"/>
    <mergeCell ref="AW110:BA110"/>
    <mergeCell ref="BB119:BC120"/>
    <mergeCell ref="BB122:BC122"/>
    <mergeCell ref="AZ115:BA116"/>
    <mergeCell ref="BB111:BC112"/>
    <mergeCell ref="AW66:AX66"/>
    <mergeCell ref="AF68:AV68"/>
    <mergeCell ref="AW69:AX69"/>
    <mergeCell ref="AF66:AV66"/>
    <mergeCell ref="AF67:AV67"/>
    <mergeCell ref="AW111:AX112"/>
    <mergeCell ref="AF111:AV111"/>
    <mergeCell ref="O81:AD81"/>
    <mergeCell ref="O80:AD80"/>
    <mergeCell ref="O79:AD79"/>
    <mergeCell ref="AG97:AK97"/>
    <mergeCell ref="X92:Z92"/>
    <mergeCell ref="V95:W95"/>
    <mergeCell ref="X93:Z93"/>
    <mergeCell ref="AG93:AR93"/>
    <mergeCell ref="O84:AD84"/>
    <mergeCell ref="AF84:AV84"/>
    <mergeCell ref="G65:I65"/>
    <mergeCell ref="J65:N65"/>
    <mergeCell ref="O75:AD75"/>
    <mergeCell ref="O74:AD74"/>
    <mergeCell ref="O73:AD73"/>
    <mergeCell ref="O70:AD70"/>
    <mergeCell ref="O68:AD68"/>
    <mergeCell ref="O69:AD69"/>
    <mergeCell ref="O67:AD67"/>
    <mergeCell ref="J75:N75"/>
    <mergeCell ref="B91:C91"/>
    <mergeCell ref="AZ64:BA64"/>
    <mergeCell ref="BB64:BC64"/>
    <mergeCell ref="B65:C65"/>
    <mergeCell ref="J64:N64"/>
    <mergeCell ref="B64:C64"/>
    <mergeCell ref="D64:F64"/>
    <mergeCell ref="G64:I64"/>
    <mergeCell ref="AW64:AX64"/>
    <mergeCell ref="AF65:AV65"/>
    <mergeCell ref="B92:C92"/>
    <mergeCell ref="D92:O92"/>
    <mergeCell ref="P92:R92"/>
    <mergeCell ref="P97:AC97"/>
    <mergeCell ref="AD97:AF97"/>
    <mergeCell ref="B95:C95"/>
    <mergeCell ref="D95:O95"/>
    <mergeCell ref="AE92:AF92"/>
    <mergeCell ref="X95:Z95"/>
    <mergeCell ref="D111:I112"/>
    <mergeCell ref="D90:O90"/>
    <mergeCell ref="P90:R90"/>
    <mergeCell ref="S92:T92"/>
    <mergeCell ref="O111:AD111"/>
    <mergeCell ref="P99:Q99"/>
    <mergeCell ref="O112:AD112"/>
    <mergeCell ref="X94:Z94"/>
    <mergeCell ref="R99:AC99"/>
    <mergeCell ref="AD99:AF99"/>
    <mergeCell ref="D51:F51"/>
    <mergeCell ref="G51:I51"/>
    <mergeCell ref="J51:N51"/>
    <mergeCell ref="O51:AD51"/>
    <mergeCell ref="O64:AD64"/>
    <mergeCell ref="B60:BC60"/>
    <mergeCell ref="B54:C54"/>
    <mergeCell ref="AF56:AV56"/>
    <mergeCell ref="AW51:AX51"/>
    <mergeCell ref="AZ51:BA51"/>
    <mergeCell ref="BB51:BC51"/>
    <mergeCell ref="X90:Z90"/>
    <mergeCell ref="V91:W91"/>
    <mergeCell ref="X91:Z91"/>
    <mergeCell ref="AZ66:BA66"/>
    <mergeCell ref="BB66:BC66"/>
    <mergeCell ref="AZ69:BA69"/>
    <mergeCell ref="AW65:AX65"/>
    <mergeCell ref="AY90:AZ90"/>
    <mergeCell ref="BA90:BC90"/>
    <mergeCell ref="BB49:BC49"/>
    <mergeCell ref="D50:F50"/>
    <mergeCell ref="G50:I50"/>
    <mergeCell ref="J50:N50"/>
    <mergeCell ref="O50:AD50"/>
    <mergeCell ref="AZ50:BA50"/>
    <mergeCell ref="BB50:BC50"/>
    <mergeCell ref="D49:F49"/>
    <mergeCell ref="G49:I49"/>
    <mergeCell ref="AW49:AX49"/>
    <mergeCell ref="D48:F48"/>
    <mergeCell ref="G48:I48"/>
    <mergeCell ref="J48:N48"/>
    <mergeCell ref="O48:AD48"/>
    <mergeCell ref="AZ49:BA49"/>
    <mergeCell ref="BB48:BC48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O46:AD46"/>
    <mergeCell ref="AZ46:BA46"/>
    <mergeCell ref="J45:N45"/>
    <mergeCell ref="O45:AD45"/>
    <mergeCell ref="AF45:AV45"/>
    <mergeCell ref="AZ48:BA48"/>
    <mergeCell ref="D44:F44"/>
    <mergeCell ref="G44:I44"/>
    <mergeCell ref="O44:AD44"/>
    <mergeCell ref="AF44:AV44"/>
    <mergeCell ref="AW44:AX44"/>
    <mergeCell ref="BB47:BC47"/>
    <mergeCell ref="J44:N44"/>
    <mergeCell ref="D46:F46"/>
    <mergeCell ref="G46:I46"/>
    <mergeCell ref="J46:N46"/>
    <mergeCell ref="O43:AD43"/>
    <mergeCell ref="AW45:AX45"/>
    <mergeCell ref="AZ45:BA45"/>
    <mergeCell ref="BB45:BC45"/>
    <mergeCell ref="AZ43:BA43"/>
    <mergeCell ref="BB43:BC43"/>
    <mergeCell ref="BB37:BC37"/>
    <mergeCell ref="AZ44:BA44"/>
    <mergeCell ref="AF43:AV43"/>
    <mergeCell ref="BB44:BC44"/>
    <mergeCell ref="AW43:AX43"/>
    <mergeCell ref="AW42:AX42"/>
    <mergeCell ref="AF39:AV39"/>
    <mergeCell ref="AW39:AX39"/>
    <mergeCell ref="AZ39:BA39"/>
    <mergeCell ref="D42:F42"/>
    <mergeCell ref="G42:I42"/>
    <mergeCell ref="D43:F43"/>
    <mergeCell ref="G43:I43"/>
    <mergeCell ref="J43:N43"/>
    <mergeCell ref="B50:C50"/>
    <mergeCell ref="J49:N49"/>
    <mergeCell ref="J36:N36"/>
    <mergeCell ref="BB36:BC36"/>
    <mergeCell ref="J38:N38"/>
    <mergeCell ref="O38:AD38"/>
    <mergeCell ref="AF38:AV38"/>
    <mergeCell ref="AW38:AX38"/>
    <mergeCell ref="O36:AD36"/>
    <mergeCell ref="AZ37:BA37"/>
    <mergeCell ref="BB38:BC38"/>
    <mergeCell ref="B34:C34"/>
    <mergeCell ref="B42:C42"/>
    <mergeCell ref="B43:C43"/>
    <mergeCell ref="B51:C51"/>
    <mergeCell ref="B44:C44"/>
    <mergeCell ref="B45:C45"/>
    <mergeCell ref="B46:C46"/>
    <mergeCell ref="B47:C47"/>
    <mergeCell ref="B48:C48"/>
    <mergeCell ref="B49:C49"/>
    <mergeCell ref="B40:C40"/>
    <mergeCell ref="B41:C41"/>
    <mergeCell ref="G41:I41"/>
    <mergeCell ref="O40:AD40"/>
    <mergeCell ref="J41:N41"/>
    <mergeCell ref="O41:AD41"/>
    <mergeCell ref="D40:F40"/>
    <mergeCell ref="G40:I40"/>
    <mergeCell ref="Y18:Z18"/>
    <mergeCell ref="R26:AL26"/>
    <mergeCell ref="AE19:AF19"/>
    <mergeCell ref="AG19:BA19"/>
    <mergeCell ref="AM26:AN26"/>
    <mergeCell ref="P26:Q26"/>
    <mergeCell ref="AG18:BA18"/>
    <mergeCell ref="B35:C35"/>
    <mergeCell ref="B18:C18"/>
    <mergeCell ref="B21:C21"/>
    <mergeCell ref="D21:X21"/>
    <mergeCell ref="O34:AD34"/>
    <mergeCell ref="B33:C33"/>
    <mergeCell ref="G33:I33"/>
    <mergeCell ref="D33:F33"/>
    <mergeCell ref="B19:C19"/>
    <mergeCell ref="O35:AD35"/>
    <mergeCell ref="R24:AL24"/>
    <mergeCell ref="AM24:AN24"/>
    <mergeCell ref="D19:X19"/>
    <mergeCell ref="Y19:Z19"/>
    <mergeCell ref="P25:Q25"/>
    <mergeCell ref="R25:AL25"/>
    <mergeCell ref="BB33:BC33"/>
    <mergeCell ref="AW33:BA33"/>
    <mergeCell ref="AW36:AX36"/>
    <mergeCell ref="AW34:AX34"/>
    <mergeCell ref="AZ34:BA34"/>
    <mergeCell ref="AF36:AV36"/>
    <mergeCell ref="O33:AV33"/>
    <mergeCell ref="BB34:BC34"/>
    <mergeCell ref="BB35:BC35"/>
    <mergeCell ref="AF34:AV34"/>
    <mergeCell ref="BB42:BC42"/>
    <mergeCell ref="AW41:AX41"/>
    <mergeCell ref="BB40:BC40"/>
    <mergeCell ref="AW40:AX40"/>
    <mergeCell ref="AZ41:BA41"/>
    <mergeCell ref="BB41:BC41"/>
    <mergeCell ref="AZ52:BA52"/>
    <mergeCell ref="AF48:AV48"/>
    <mergeCell ref="AF50:AV50"/>
    <mergeCell ref="AF51:AV51"/>
    <mergeCell ref="AF46:AV46"/>
    <mergeCell ref="AW35:AX35"/>
    <mergeCell ref="AZ35:BA35"/>
    <mergeCell ref="AZ40:BA40"/>
    <mergeCell ref="AZ38:BA38"/>
    <mergeCell ref="AZ36:BA36"/>
    <mergeCell ref="BB69:BC69"/>
    <mergeCell ref="AZ55:BA55"/>
    <mergeCell ref="BB55:BC55"/>
    <mergeCell ref="AW55:AX55"/>
    <mergeCell ref="AF55:AV55"/>
    <mergeCell ref="BB71:BC71"/>
    <mergeCell ref="BB56:BC56"/>
    <mergeCell ref="BB57:BC57"/>
    <mergeCell ref="AW68:AX68"/>
    <mergeCell ref="AZ68:BA68"/>
    <mergeCell ref="AV89:AZ89"/>
    <mergeCell ref="AW67:AX67"/>
    <mergeCell ref="AW71:AX71"/>
    <mergeCell ref="AZ71:BA71"/>
    <mergeCell ref="AF70:AV70"/>
    <mergeCell ref="AW72:AX72"/>
    <mergeCell ref="AZ72:BA72"/>
    <mergeCell ref="AS89:AU89"/>
    <mergeCell ref="AF69:AV69"/>
    <mergeCell ref="AF112:AV112"/>
    <mergeCell ref="B111:C112"/>
    <mergeCell ref="J111:N112"/>
    <mergeCell ref="BB115:BC116"/>
    <mergeCell ref="O116:AD116"/>
    <mergeCell ref="AF116:AV116"/>
    <mergeCell ref="AW115:AX116"/>
    <mergeCell ref="O114:AV114"/>
    <mergeCell ref="AW114:BA114"/>
    <mergeCell ref="BB114:BC114"/>
    <mergeCell ref="B115:C116"/>
    <mergeCell ref="J115:N116"/>
    <mergeCell ref="D114:I114"/>
    <mergeCell ref="AF115:AV115"/>
    <mergeCell ref="D115:I116"/>
    <mergeCell ref="O115:AD115"/>
    <mergeCell ref="A2:AP3"/>
    <mergeCell ref="U10:V10"/>
    <mergeCell ref="B15:Z15"/>
    <mergeCell ref="M6:T6"/>
    <mergeCell ref="Y6:AF6"/>
    <mergeCell ref="B8:AM8"/>
    <mergeCell ref="AE15:BC15"/>
    <mergeCell ref="X10:AB10"/>
    <mergeCell ref="H10:L10"/>
    <mergeCell ref="A4:AP4"/>
    <mergeCell ref="AL10:AP10"/>
    <mergeCell ref="BB17:BC17"/>
    <mergeCell ref="D18:X18"/>
    <mergeCell ref="B16:C16"/>
    <mergeCell ref="Y16:Z16"/>
    <mergeCell ref="D16:X16"/>
    <mergeCell ref="B17:C17"/>
    <mergeCell ref="D17:X17"/>
    <mergeCell ref="AE18:AF18"/>
    <mergeCell ref="Y17:Z17"/>
    <mergeCell ref="J118:N118"/>
    <mergeCell ref="AZ119:BA120"/>
    <mergeCell ref="O120:AD120"/>
    <mergeCell ref="AF120:AV120"/>
    <mergeCell ref="O119:AD119"/>
    <mergeCell ref="B93:C93"/>
    <mergeCell ref="B114:C114"/>
    <mergeCell ref="J114:N114"/>
    <mergeCell ref="AY115:AY116"/>
    <mergeCell ref="B110:C110"/>
    <mergeCell ref="O124:AD124"/>
    <mergeCell ref="B122:C122"/>
    <mergeCell ref="AF123:AV123"/>
    <mergeCell ref="AY123:AY124"/>
    <mergeCell ref="AZ123:BA124"/>
    <mergeCell ref="BB123:BC124"/>
    <mergeCell ref="AF124:AV124"/>
    <mergeCell ref="AW123:AX124"/>
    <mergeCell ref="O123:AD123"/>
    <mergeCell ref="AW122:BA122"/>
    <mergeCell ref="BB133:BC134"/>
    <mergeCell ref="AF134:AV134"/>
    <mergeCell ref="B147:C148"/>
    <mergeCell ref="D147:I148"/>
    <mergeCell ref="J147:N148"/>
    <mergeCell ref="AW147:AX148"/>
    <mergeCell ref="B136:C136"/>
    <mergeCell ref="D136:I136"/>
    <mergeCell ref="J136:N136"/>
    <mergeCell ref="AW133:AX134"/>
    <mergeCell ref="Y108:AC108"/>
    <mergeCell ref="V108:W108"/>
    <mergeCell ref="H108:L108"/>
    <mergeCell ref="O110:AV110"/>
    <mergeCell ref="J110:N110"/>
    <mergeCell ref="D110:I110"/>
    <mergeCell ref="AL108:AP108"/>
    <mergeCell ref="AS92:AU92"/>
    <mergeCell ref="AV92:AW92"/>
    <mergeCell ref="AV90:AW90"/>
    <mergeCell ref="AY92:AZ92"/>
    <mergeCell ref="BA92:BC92"/>
    <mergeCell ref="BB54:BC54"/>
    <mergeCell ref="AW54:AX54"/>
    <mergeCell ref="AF54:AV54"/>
    <mergeCell ref="BB72:BC72"/>
    <mergeCell ref="BB70:BC70"/>
    <mergeCell ref="B55:C55"/>
    <mergeCell ref="G55:I55"/>
    <mergeCell ref="J55:N55"/>
    <mergeCell ref="AF35:AV35"/>
    <mergeCell ref="J35:N35"/>
    <mergeCell ref="B36:C36"/>
    <mergeCell ref="D35:F35"/>
    <mergeCell ref="D36:F36"/>
    <mergeCell ref="G36:I36"/>
    <mergeCell ref="AF40:AV40"/>
    <mergeCell ref="D34:F34"/>
    <mergeCell ref="G34:I34"/>
    <mergeCell ref="P27:Q27"/>
    <mergeCell ref="R27:AL27"/>
    <mergeCell ref="AM27:AN27"/>
    <mergeCell ref="G35:I35"/>
    <mergeCell ref="J34:N34"/>
    <mergeCell ref="AM28:AN28"/>
    <mergeCell ref="AM29:AN29"/>
    <mergeCell ref="J33:N33"/>
    <mergeCell ref="D39:F39"/>
    <mergeCell ref="G39:I39"/>
    <mergeCell ref="J39:N39"/>
    <mergeCell ref="O39:AD39"/>
    <mergeCell ref="J40:N40"/>
    <mergeCell ref="D41:F41"/>
    <mergeCell ref="AF64:AV64"/>
    <mergeCell ref="O37:AD37"/>
    <mergeCell ref="O66:AD66"/>
    <mergeCell ref="O54:AD54"/>
    <mergeCell ref="AF42:AV42"/>
    <mergeCell ref="AF53:AV53"/>
    <mergeCell ref="O65:AD65"/>
    <mergeCell ref="AF41:AV41"/>
    <mergeCell ref="O49:AD49"/>
    <mergeCell ref="AF49:AV49"/>
    <mergeCell ref="AY95:AZ95"/>
    <mergeCell ref="BA95:BC95"/>
    <mergeCell ref="AS94:AU94"/>
    <mergeCell ref="P89:R89"/>
    <mergeCell ref="S89:W89"/>
    <mergeCell ref="X89:Z89"/>
    <mergeCell ref="V92:W92"/>
    <mergeCell ref="P91:R91"/>
    <mergeCell ref="AV95:AW95"/>
    <mergeCell ref="AE95:AF95"/>
    <mergeCell ref="AV93:AW93"/>
    <mergeCell ref="AE93:AF93"/>
    <mergeCell ref="AG95:AR95"/>
    <mergeCell ref="R101:AC101"/>
    <mergeCell ref="P93:R93"/>
    <mergeCell ref="S93:T93"/>
    <mergeCell ref="V93:W93"/>
    <mergeCell ref="AD101:AF101"/>
    <mergeCell ref="P95:R95"/>
    <mergeCell ref="S95:T95"/>
    <mergeCell ref="O77:AD77"/>
    <mergeCell ref="D72:F72"/>
    <mergeCell ref="G72:I72"/>
    <mergeCell ref="J72:N72"/>
    <mergeCell ref="AS93:AU93"/>
    <mergeCell ref="O72:AD72"/>
    <mergeCell ref="S91:T91"/>
    <mergeCell ref="S90:T90"/>
    <mergeCell ref="V90:W90"/>
    <mergeCell ref="AE89:AR89"/>
    <mergeCell ref="AE90:AF90"/>
    <mergeCell ref="D93:O93"/>
    <mergeCell ref="D69:F69"/>
    <mergeCell ref="G69:I69"/>
    <mergeCell ref="J69:N69"/>
    <mergeCell ref="D70:F70"/>
    <mergeCell ref="D76:F76"/>
    <mergeCell ref="G76:I76"/>
    <mergeCell ref="D80:F80"/>
    <mergeCell ref="D73:F73"/>
    <mergeCell ref="D67:F67"/>
    <mergeCell ref="G67:I67"/>
    <mergeCell ref="J67:N67"/>
    <mergeCell ref="P101:Q101"/>
    <mergeCell ref="J53:N53"/>
    <mergeCell ref="O53:AD53"/>
    <mergeCell ref="G70:I70"/>
    <mergeCell ref="J70:N70"/>
    <mergeCell ref="O55:AD55"/>
    <mergeCell ref="O56:AD56"/>
    <mergeCell ref="BA93:BC93"/>
    <mergeCell ref="O76:AD76"/>
    <mergeCell ref="B66:C66"/>
    <mergeCell ref="D66:F66"/>
    <mergeCell ref="G66:I66"/>
    <mergeCell ref="J66:N66"/>
    <mergeCell ref="AW70:AX70"/>
    <mergeCell ref="AZ70:BA70"/>
    <mergeCell ref="O71:AD71"/>
    <mergeCell ref="AF71:AV71"/>
    <mergeCell ref="B52:C52"/>
    <mergeCell ref="D52:F52"/>
    <mergeCell ref="G52:I52"/>
    <mergeCell ref="J52:N52"/>
    <mergeCell ref="D55:F55"/>
    <mergeCell ref="D65:F65"/>
    <mergeCell ref="D54:F54"/>
    <mergeCell ref="G54:I54"/>
    <mergeCell ref="J54:N54"/>
    <mergeCell ref="B53:C53"/>
    <mergeCell ref="J37:N37"/>
    <mergeCell ref="O42:AD42"/>
    <mergeCell ref="G45:I45"/>
    <mergeCell ref="AW37:AX37"/>
    <mergeCell ref="AF52:AV52"/>
    <mergeCell ref="AW52:AX52"/>
    <mergeCell ref="AW46:AX46"/>
    <mergeCell ref="AW48:AX48"/>
    <mergeCell ref="AW50:AX50"/>
    <mergeCell ref="J42:N42"/>
    <mergeCell ref="D71:F71"/>
    <mergeCell ref="G71:I71"/>
    <mergeCell ref="J71:N71"/>
    <mergeCell ref="D68:F68"/>
    <mergeCell ref="G68:I68"/>
    <mergeCell ref="J68:N68"/>
    <mergeCell ref="D53:F53"/>
    <mergeCell ref="G53:I53"/>
    <mergeCell ref="B37:C37"/>
    <mergeCell ref="D37:F37"/>
    <mergeCell ref="G37:I37"/>
    <mergeCell ref="B38:C38"/>
    <mergeCell ref="B39:C39"/>
    <mergeCell ref="D38:F38"/>
    <mergeCell ref="G38:I38"/>
    <mergeCell ref="D45:F45"/>
    <mergeCell ref="CA50:CC50"/>
    <mergeCell ref="O63:AV63"/>
    <mergeCell ref="AW63:BA63"/>
    <mergeCell ref="BB63:BC63"/>
    <mergeCell ref="BB52:BC52"/>
    <mergeCell ref="AZ53:BA53"/>
    <mergeCell ref="BB53:BC53"/>
    <mergeCell ref="O52:AD52"/>
    <mergeCell ref="AW53:AX53"/>
    <mergeCell ref="AZ54:BA54"/>
    <mergeCell ref="P29:Q29"/>
    <mergeCell ref="R29:AL29"/>
    <mergeCell ref="AE20:AF20"/>
    <mergeCell ref="AG20:BA20"/>
    <mergeCell ref="Y21:Z21"/>
    <mergeCell ref="CA42:CC42"/>
    <mergeCell ref="AZ42:BA42"/>
    <mergeCell ref="AF37:AV37"/>
    <mergeCell ref="CA34:CC34"/>
    <mergeCell ref="BB39:BC39"/>
    <mergeCell ref="BB18:BC18"/>
    <mergeCell ref="B20:C20"/>
    <mergeCell ref="D20:X20"/>
    <mergeCell ref="Y20:Z20"/>
    <mergeCell ref="P28:Q28"/>
    <mergeCell ref="R28:AL28"/>
    <mergeCell ref="BB19:BC19"/>
    <mergeCell ref="AM25:AN25"/>
    <mergeCell ref="P23:AN23"/>
    <mergeCell ref="P24:Q24"/>
    <mergeCell ref="AZ56:BA56"/>
    <mergeCell ref="BB20:BC20"/>
    <mergeCell ref="AE21:AF21"/>
    <mergeCell ref="AG21:BA21"/>
    <mergeCell ref="BB21:BC21"/>
    <mergeCell ref="AE16:AF16"/>
    <mergeCell ref="AG16:BA16"/>
    <mergeCell ref="BB16:BC16"/>
    <mergeCell ref="AE17:AF17"/>
    <mergeCell ref="AG17:BA17"/>
    <mergeCell ref="AF72:AV72"/>
    <mergeCell ref="B56:C56"/>
    <mergeCell ref="D56:F56"/>
    <mergeCell ref="G56:I56"/>
    <mergeCell ref="J56:N56"/>
    <mergeCell ref="AW56:AX56"/>
    <mergeCell ref="B63:C63"/>
    <mergeCell ref="D63:F63"/>
    <mergeCell ref="G63:I63"/>
    <mergeCell ref="J63:N63"/>
    <mergeCell ref="B57:C57"/>
    <mergeCell ref="D57:F57"/>
    <mergeCell ref="G57:I57"/>
    <mergeCell ref="J57:N57"/>
    <mergeCell ref="AW57:AX57"/>
    <mergeCell ref="AZ57:BA57"/>
    <mergeCell ref="O57:AD57"/>
    <mergeCell ref="AF57:AV57"/>
    <mergeCell ref="J79:N79"/>
    <mergeCell ref="BB68:BC68"/>
    <mergeCell ref="AZ67:BA67"/>
    <mergeCell ref="AZ65:BA65"/>
    <mergeCell ref="BB65:BC65"/>
    <mergeCell ref="BB67:BC67"/>
    <mergeCell ref="AZ78:BA78"/>
    <mergeCell ref="BB73:BC73"/>
    <mergeCell ref="AZ73:BA73"/>
    <mergeCell ref="BB78:BC78"/>
    <mergeCell ref="AZ80:BA80"/>
    <mergeCell ref="AW78:AX78"/>
    <mergeCell ref="AF78:AV78"/>
    <mergeCell ref="O78:AD78"/>
    <mergeCell ref="AS91:AU91"/>
    <mergeCell ref="AG91:AR91"/>
    <mergeCell ref="AE91:AF91"/>
    <mergeCell ref="AG90:AR90"/>
    <mergeCell ref="AS90:AU90"/>
    <mergeCell ref="D91:O91"/>
    <mergeCell ref="B77:C77"/>
    <mergeCell ref="BB79:BC79"/>
    <mergeCell ref="BA91:BC91"/>
    <mergeCell ref="AY91:AZ91"/>
    <mergeCell ref="AV91:AW91"/>
    <mergeCell ref="AF79:AV79"/>
    <mergeCell ref="AW79:AX79"/>
    <mergeCell ref="AZ79:BA79"/>
    <mergeCell ref="AF80:AV80"/>
    <mergeCell ref="AW80:AX80"/>
    <mergeCell ref="J76:N76"/>
    <mergeCell ref="B90:C90"/>
    <mergeCell ref="BB77:BC77"/>
    <mergeCell ref="AZ77:BA77"/>
    <mergeCell ref="AW77:AX77"/>
    <mergeCell ref="AF77:AV77"/>
    <mergeCell ref="J77:N77"/>
    <mergeCell ref="G77:I77"/>
    <mergeCell ref="D77:F77"/>
    <mergeCell ref="B89:O89"/>
    <mergeCell ref="BB76:BC76"/>
    <mergeCell ref="AZ76:BA76"/>
    <mergeCell ref="AW76:AX76"/>
    <mergeCell ref="AF76:AV76"/>
    <mergeCell ref="BB75:BC75"/>
    <mergeCell ref="AZ75:BA75"/>
    <mergeCell ref="AW75:AX75"/>
    <mergeCell ref="AF75:AV75"/>
    <mergeCell ref="AW73:AX73"/>
    <mergeCell ref="AF73:AV73"/>
    <mergeCell ref="J74:N74"/>
    <mergeCell ref="G74:I74"/>
    <mergeCell ref="BB74:BC74"/>
    <mergeCell ref="AZ74:BA74"/>
    <mergeCell ref="AW74:AX74"/>
    <mergeCell ref="AF74:AV74"/>
    <mergeCell ref="J73:N73"/>
    <mergeCell ref="G73:I73"/>
    <mergeCell ref="D74:F74"/>
    <mergeCell ref="G75:I75"/>
    <mergeCell ref="D75:F75"/>
    <mergeCell ref="B79:C79"/>
    <mergeCell ref="D79:F79"/>
    <mergeCell ref="G79:I79"/>
    <mergeCell ref="B78:C78"/>
    <mergeCell ref="D78:F78"/>
    <mergeCell ref="G78:I78"/>
    <mergeCell ref="B76:C76"/>
    <mergeCell ref="J78:N78"/>
    <mergeCell ref="BB80:BC80"/>
    <mergeCell ref="B81:C81"/>
    <mergeCell ref="D81:F81"/>
    <mergeCell ref="G81:I81"/>
    <mergeCell ref="J81:N81"/>
    <mergeCell ref="AF81:AV81"/>
    <mergeCell ref="AW81:AX81"/>
    <mergeCell ref="AZ81:BA81"/>
    <mergeCell ref="BB81:BC81"/>
    <mergeCell ref="BB83:BC83"/>
    <mergeCell ref="AF82:AV82"/>
    <mergeCell ref="AW82:AX82"/>
    <mergeCell ref="AZ82:BA82"/>
    <mergeCell ref="B82:C82"/>
    <mergeCell ref="D82:F82"/>
    <mergeCell ref="G82:I82"/>
    <mergeCell ref="J82:N82"/>
    <mergeCell ref="O82:AD82"/>
    <mergeCell ref="AZ84:BA84"/>
    <mergeCell ref="B83:C83"/>
    <mergeCell ref="D83:F83"/>
    <mergeCell ref="G83:I83"/>
    <mergeCell ref="J83:N83"/>
    <mergeCell ref="O83:AD83"/>
    <mergeCell ref="AF83:AV83"/>
    <mergeCell ref="G84:I84"/>
    <mergeCell ref="BB84:BC84"/>
    <mergeCell ref="B67:C67"/>
    <mergeCell ref="B68:C68"/>
    <mergeCell ref="B69:C69"/>
    <mergeCell ref="B70:C70"/>
    <mergeCell ref="B71:C71"/>
    <mergeCell ref="AW83:AX83"/>
    <mergeCell ref="AZ83:BA83"/>
    <mergeCell ref="B72:C72"/>
    <mergeCell ref="BB82:BC82"/>
    <mergeCell ref="B73:C73"/>
    <mergeCell ref="B74:C74"/>
    <mergeCell ref="B75:C75"/>
    <mergeCell ref="AJ98:AK98"/>
    <mergeCell ref="AL98:AN98"/>
    <mergeCell ref="AE94:AF94"/>
    <mergeCell ref="AG94:AR94"/>
    <mergeCell ref="B84:C84"/>
    <mergeCell ref="D84:F84"/>
    <mergeCell ref="G80:I80"/>
    <mergeCell ref="J80:N80"/>
    <mergeCell ref="AV94:AW94"/>
    <mergeCell ref="B94:C94"/>
    <mergeCell ref="D94:O94"/>
    <mergeCell ref="P94:R94"/>
    <mergeCell ref="S94:T94"/>
    <mergeCell ref="V94:W94"/>
    <mergeCell ref="J84:N84"/>
    <mergeCell ref="AW84:AX84"/>
    <mergeCell ref="B80:C80"/>
    <mergeCell ref="P100:Q100"/>
    <mergeCell ref="R100:AC100"/>
    <mergeCell ref="AD100:AF100"/>
    <mergeCell ref="AG100:AH100"/>
    <mergeCell ref="AY94:AZ94"/>
    <mergeCell ref="BA94:BC94"/>
    <mergeCell ref="P98:Q98"/>
    <mergeCell ref="R98:AC98"/>
    <mergeCell ref="AD98:AF98"/>
    <mergeCell ref="AG98:AH98"/>
    <mergeCell ref="AL101:AN101"/>
    <mergeCell ref="AJ102:AK102"/>
    <mergeCell ref="AL102:AN102"/>
    <mergeCell ref="AG99:AH99"/>
    <mergeCell ref="AJ99:AK99"/>
    <mergeCell ref="AL99:AN99"/>
    <mergeCell ref="AJ100:AK100"/>
    <mergeCell ref="AL100:AN100"/>
    <mergeCell ref="AG101:AH101"/>
    <mergeCell ref="AJ103:AK103"/>
    <mergeCell ref="AL103:AN103"/>
    <mergeCell ref="P102:Q102"/>
    <mergeCell ref="R102:AC102"/>
    <mergeCell ref="P103:Q103"/>
    <mergeCell ref="R103:AC103"/>
    <mergeCell ref="AD103:AF103"/>
    <mergeCell ref="AG103:AH103"/>
    <mergeCell ref="AG102:AH102"/>
    <mergeCell ref="AD102:AF10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2" manualBreakCount="2">
    <brk id="58" max="55" man="1"/>
    <brk id="125" max="55" man="1"/>
  </rowBreaks>
  <colBreaks count="1" manualBreakCount="1"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Mario</cp:lastModifiedBy>
  <cp:lastPrinted>2014-12-30T08:47:05Z</cp:lastPrinted>
  <dcterms:created xsi:type="dcterms:W3CDTF">2002-02-21T07:48:38Z</dcterms:created>
  <dcterms:modified xsi:type="dcterms:W3CDTF">2015-01-07T12:52:44Z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